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Vedlejší rozpočto..." sheetId="2" r:id="rId2"/>
    <sheet name="SO 02 - Zateplení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Vedlejší rozpočto...'!$C$84:$K$103</definedName>
    <definedName name="_xlnm.Print_Area" localSheetId="1">'SO 01 - Vedlejší rozpočto...'!$C$4:$J$39,'SO 01 - Vedlejší rozpočto...'!$C$45:$J$66,'SO 01 - Vedlejší rozpočto...'!$C$72:$K$103</definedName>
    <definedName name="_xlnm.Print_Titles" localSheetId="1">'SO 01 - Vedlejší rozpočto...'!$84:$84</definedName>
    <definedName name="_xlnm._FilterDatabase" localSheetId="2" hidden="1">'SO 02 - Zateplení'!$C$95:$K$511</definedName>
    <definedName name="_xlnm.Print_Area" localSheetId="2">'SO 02 - Zateplení'!$C$4:$J$39,'SO 02 - Zateplení'!$C$45:$J$77,'SO 02 - Zateplení'!$C$83:$K$511</definedName>
    <definedName name="_xlnm.Print_Titles" localSheetId="2">'SO 02 - Zateplení'!$95:$95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511"/>
  <c r="BH511"/>
  <c r="BG511"/>
  <c r="BE511"/>
  <c r="T511"/>
  <c r="R511"/>
  <c r="P511"/>
  <c r="BI510"/>
  <c r="BH510"/>
  <c r="BG510"/>
  <c r="BE510"/>
  <c r="T510"/>
  <c r="R510"/>
  <c r="P510"/>
  <c r="BI503"/>
  <c r="BH503"/>
  <c r="BG503"/>
  <c r="BE503"/>
  <c r="T503"/>
  <c r="R503"/>
  <c r="P503"/>
  <c r="BI489"/>
  <c r="BH489"/>
  <c r="BG489"/>
  <c r="BE489"/>
  <c r="T489"/>
  <c r="R489"/>
  <c r="P489"/>
  <c r="BI476"/>
  <c r="BH476"/>
  <c r="BG476"/>
  <c r="BE476"/>
  <c r="T476"/>
  <c r="R476"/>
  <c r="P476"/>
  <c r="BI463"/>
  <c r="BH463"/>
  <c r="BG463"/>
  <c r="BE463"/>
  <c r="T463"/>
  <c r="R463"/>
  <c r="P463"/>
  <c r="BI458"/>
  <c r="BH458"/>
  <c r="BG458"/>
  <c r="BE458"/>
  <c r="T458"/>
  <c r="R458"/>
  <c r="P458"/>
  <c r="BI456"/>
  <c r="BH456"/>
  <c r="BG456"/>
  <c r="BE456"/>
  <c r="T456"/>
  <c r="R456"/>
  <c r="P456"/>
  <c r="BI454"/>
  <c r="BH454"/>
  <c r="BG454"/>
  <c r="BE454"/>
  <c r="T454"/>
  <c r="R454"/>
  <c r="P454"/>
  <c r="BI452"/>
  <c r="BH452"/>
  <c r="BG452"/>
  <c r="BE452"/>
  <c r="T452"/>
  <c r="R452"/>
  <c r="P452"/>
  <c r="BI450"/>
  <c r="BH450"/>
  <c r="BG450"/>
  <c r="BE450"/>
  <c r="T450"/>
  <c r="R450"/>
  <c r="P450"/>
  <c r="BI447"/>
  <c r="BH447"/>
  <c r="BG447"/>
  <c r="BE447"/>
  <c r="T447"/>
  <c r="R447"/>
  <c r="P447"/>
  <c r="BI444"/>
  <c r="BH444"/>
  <c r="BG444"/>
  <c r="BE444"/>
  <c r="T444"/>
  <c r="R444"/>
  <c r="P444"/>
  <c r="BI441"/>
  <c r="BH441"/>
  <c r="BG441"/>
  <c r="BE441"/>
  <c r="T441"/>
  <c r="R441"/>
  <c r="P441"/>
  <c r="BI438"/>
  <c r="BH438"/>
  <c r="BG438"/>
  <c r="BE438"/>
  <c r="T438"/>
  <c r="R438"/>
  <c r="P438"/>
  <c r="BI435"/>
  <c r="BH435"/>
  <c r="BG435"/>
  <c r="BE435"/>
  <c r="T435"/>
  <c r="R435"/>
  <c r="P435"/>
  <c r="BI433"/>
  <c r="BH433"/>
  <c r="BG433"/>
  <c r="BE433"/>
  <c r="T433"/>
  <c r="R433"/>
  <c r="P433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6"/>
  <c r="BH426"/>
  <c r="BG426"/>
  <c r="BE426"/>
  <c r="T426"/>
  <c r="R426"/>
  <c r="P426"/>
  <c r="BI423"/>
  <c r="BH423"/>
  <c r="BG423"/>
  <c r="BE423"/>
  <c r="T423"/>
  <c r="R423"/>
  <c r="P423"/>
  <c r="BI422"/>
  <c r="BH422"/>
  <c r="BG422"/>
  <c r="BE422"/>
  <c r="T422"/>
  <c r="R422"/>
  <c r="P422"/>
  <c r="BI409"/>
  <c r="BH409"/>
  <c r="BG409"/>
  <c r="BE409"/>
  <c r="T409"/>
  <c r="R409"/>
  <c r="P409"/>
  <c r="BI396"/>
  <c r="BH396"/>
  <c r="BG396"/>
  <c r="BE396"/>
  <c r="T396"/>
  <c r="R396"/>
  <c r="P396"/>
  <c r="BI390"/>
  <c r="BH390"/>
  <c r="BG390"/>
  <c r="BE390"/>
  <c r="T390"/>
  <c r="R390"/>
  <c r="P390"/>
  <c r="BI388"/>
  <c r="BH388"/>
  <c r="BG388"/>
  <c r="BE388"/>
  <c r="T388"/>
  <c r="R388"/>
  <c r="P388"/>
  <c r="BI387"/>
  <c r="BH387"/>
  <c r="BG387"/>
  <c r="BE387"/>
  <c r="T387"/>
  <c r="R387"/>
  <c r="P387"/>
  <c r="BI380"/>
  <c r="BH380"/>
  <c r="BG380"/>
  <c r="BE380"/>
  <c r="T380"/>
  <c r="R380"/>
  <c r="P380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70"/>
  <c r="BH370"/>
  <c r="BG370"/>
  <c r="BE370"/>
  <c r="T370"/>
  <c r="R370"/>
  <c r="P370"/>
  <c r="BI369"/>
  <c r="BH369"/>
  <c r="BG369"/>
  <c r="BE369"/>
  <c r="T369"/>
  <c r="R369"/>
  <c r="P369"/>
  <c r="BI367"/>
  <c r="BH367"/>
  <c r="BG367"/>
  <c r="BE367"/>
  <c r="T367"/>
  <c r="R367"/>
  <c r="P367"/>
  <c r="BI365"/>
  <c r="BH365"/>
  <c r="BG365"/>
  <c r="BE365"/>
  <c r="T365"/>
  <c r="R365"/>
  <c r="P365"/>
  <c r="BI362"/>
  <c r="BH362"/>
  <c r="BG362"/>
  <c r="BE362"/>
  <c r="T362"/>
  <c r="R362"/>
  <c r="P362"/>
  <c r="BI360"/>
  <c r="BH360"/>
  <c r="BG360"/>
  <c r="BE360"/>
  <c r="T360"/>
  <c r="R360"/>
  <c r="P360"/>
  <c r="BI358"/>
  <c r="BH358"/>
  <c r="BG358"/>
  <c r="BE358"/>
  <c r="T358"/>
  <c r="R358"/>
  <c r="P358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1"/>
  <c r="BH351"/>
  <c r="BG351"/>
  <c r="BE351"/>
  <c r="T351"/>
  <c r="R351"/>
  <c r="P351"/>
  <c r="BI349"/>
  <c r="BH349"/>
  <c r="BG349"/>
  <c r="BE349"/>
  <c r="T349"/>
  <c r="R349"/>
  <c r="P349"/>
  <c r="BI346"/>
  <c r="BH346"/>
  <c r="BG346"/>
  <c r="BE346"/>
  <c r="T346"/>
  <c r="R346"/>
  <c r="P346"/>
  <c r="BI345"/>
  <c r="BH345"/>
  <c r="BG345"/>
  <c r="BE345"/>
  <c r="T345"/>
  <c r="R345"/>
  <c r="P345"/>
  <c r="BI343"/>
  <c r="BH343"/>
  <c r="BG343"/>
  <c r="BE343"/>
  <c r="T343"/>
  <c r="R343"/>
  <c r="P343"/>
  <c r="BI342"/>
  <c r="BH342"/>
  <c r="BG342"/>
  <c r="BE342"/>
  <c r="T342"/>
  <c r="R342"/>
  <c r="P342"/>
  <c r="BI340"/>
  <c r="BH340"/>
  <c r="BG340"/>
  <c r="BE340"/>
  <c r="T340"/>
  <c r="R340"/>
  <c r="P340"/>
  <c r="BI338"/>
  <c r="BH338"/>
  <c r="BG338"/>
  <c r="BE338"/>
  <c r="T338"/>
  <c r="R338"/>
  <c r="P338"/>
  <c r="BI336"/>
  <c r="BH336"/>
  <c r="BG336"/>
  <c r="BE336"/>
  <c r="T336"/>
  <c r="R336"/>
  <c r="P336"/>
  <c r="BI334"/>
  <c r="BH334"/>
  <c r="BG334"/>
  <c r="BE334"/>
  <c r="T334"/>
  <c r="R334"/>
  <c r="P334"/>
  <c r="BI332"/>
  <c r="BH332"/>
  <c r="BG332"/>
  <c r="BE332"/>
  <c r="T332"/>
  <c r="R332"/>
  <c r="P332"/>
  <c r="BI330"/>
  <c r="BH330"/>
  <c r="BG330"/>
  <c r="BE330"/>
  <c r="T330"/>
  <c r="R330"/>
  <c r="P330"/>
  <c r="BI328"/>
  <c r="BH328"/>
  <c r="BG328"/>
  <c r="BE328"/>
  <c r="T328"/>
  <c r="R328"/>
  <c r="P328"/>
  <c r="BI324"/>
  <c r="BH324"/>
  <c r="BG324"/>
  <c r="BE324"/>
  <c r="T324"/>
  <c r="T323"/>
  <c r="R324"/>
  <c r="R323"/>
  <c r="P324"/>
  <c r="P323"/>
  <c r="BI320"/>
  <c r="BH320"/>
  <c r="BG320"/>
  <c r="BE320"/>
  <c r="T320"/>
  <c r="T319"/>
  <c r="R320"/>
  <c r="R319"/>
  <c r="P320"/>
  <c r="P319"/>
  <c r="BI317"/>
  <c r="BH317"/>
  <c r="BG317"/>
  <c r="BE317"/>
  <c r="T317"/>
  <c r="R317"/>
  <c r="P317"/>
  <c r="BI314"/>
  <c r="BH314"/>
  <c r="BG314"/>
  <c r="BE314"/>
  <c r="T314"/>
  <c r="R314"/>
  <c r="P314"/>
  <c r="BI312"/>
  <c r="BH312"/>
  <c r="BG312"/>
  <c r="BE312"/>
  <c r="T312"/>
  <c r="R312"/>
  <c r="P312"/>
  <c r="BI310"/>
  <c r="BH310"/>
  <c r="BG310"/>
  <c r="BE310"/>
  <c r="T310"/>
  <c r="R310"/>
  <c r="P310"/>
  <c r="BI307"/>
  <c r="BH307"/>
  <c r="BG307"/>
  <c r="BE307"/>
  <c r="T307"/>
  <c r="R307"/>
  <c r="P307"/>
  <c r="BI304"/>
  <c r="BH304"/>
  <c r="BG304"/>
  <c r="BE304"/>
  <c r="T304"/>
  <c r="R304"/>
  <c r="P304"/>
  <c r="BI302"/>
  <c r="BH302"/>
  <c r="BG302"/>
  <c r="BE302"/>
  <c r="T302"/>
  <c r="R302"/>
  <c r="P302"/>
  <c r="BI300"/>
  <c r="BH300"/>
  <c r="BG300"/>
  <c r="BE300"/>
  <c r="T300"/>
  <c r="R300"/>
  <c r="P300"/>
  <c r="BI297"/>
  <c r="BH297"/>
  <c r="BG297"/>
  <c r="BE297"/>
  <c r="T297"/>
  <c r="R297"/>
  <c r="P297"/>
  <c r="BI295"/>
  <c r="BH295"/>
  <c r="BG295"/>
  <c r="BE295"/>
  <c r="T295"/>
  <c r="R295"/>
  <c r="P295"/>
  <c r="BI293"/>
  <c r="BH293"/>
  <c r="BG293"/>
  <c r="BE293"/>
  <c r="T293"/>
  <c r="R293"/>
  <c r="P293"/>
  <c r="BI291"/>
  <c r="BH291"/>
  <c r="BG291"/>
  <c r="BE291"/>
  <c r="T291"/>
  <c r="R291"/>
  <c r="P291"/>
  <c r="BI287"/>
  <c r="BH287"/>
  <c r="BG287"/>
  <c r="BE287"/>
  <c r="T287"/>
  <c r="R287"/>
  <c r="P287"/>
  <c r="BI285"/>
  <c r="BH285"/>
  <c r="BG285"/>
  <c r="BE285"/>
  <c r="T285"/>
  <c r="R285"/>
  <c r="P285"/>
  <c r="BI278"/>
  <c r="BH278"/>
  <c r="BG278"/>
  <c r="BE278"/>
  <c r="T278"/>
  <c r="R278"/>
  <c r="P278"/>
  <c r="BI271"/>
  <c r="BH271"/>
  <c r="BG271"/>
  <c r="BE271"/>
  <c r="T271"/>
  <c r="R271"/>
  <c r="P271"/>
  <c r="BI267"/>
  <c r="BH267"/>
  <c r="BG267"/>
  <c r="BE267"/>
  <c r="T267"/>
  <c r="R267"/>
  <c r="P267"/>
  <c r="BI264"/>
  <c r="BH264"/>
  <c r="BG264"/>
  <c r="BE264"/>
  <c r="T264"/>
  <c r="R264"/>
  <c r="P264"/>
  <c r="BI261"/>
  <c r="BH261"/>
  <c r="BG261"/>
  <c r="BE261"/>
  <c r="T261"/>
  <c r="R261"/>
  <c r="P261"/>
  <c r="BI258"/>
  <c r="BH258"/>
  <c r="BG258"/>
  <c r="BE258"/>
  <c r="T258"/>
  <c r="R258"/>
  <c r="P258"/>
  <c r="BI256"/>
  <c r="BH256"/>
  <c r="BG256"/>
  <c r="BE256"/>
  <c r="T256"/>
  <c r="R256"/>
  <c r="P256"/>
  <c r="BI244"/>
  <c r="BH244"/>
  <c r="BG244"/>
  <c r="BE244"/>
  <c r="T244"/>
  <c r="R244"/>
  <c r="P244"/>
  <c r="BI232"/>
  <c r="BH232"/>
  <c r="BG232"/>
  <c r="BE232"/>
  <c r="T232"/>
  <c r="R232"/>
  <c r="P232"/>
  <c r="BI220"/>
  <c r="BH220"/>
  <c r="BG220"/>
  <c r="BE220"/>
  <c r="T220"/>
  <c r="R220"/>
  <c r="P220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3"/>
  <c r="BH203"/>
  <c r="BG203"/>
  <c r="BE203"/>
  <c r="T203"/>
  <c r="R203"/>
  <c r="P203"/>
  <c r="BI201"/>
  <c r="BH201"/>
  <c r="BG201"/>
  <c r="BE201"/>
  <c r="T201"/>
  <c r="R201"/>
  <c r="P201"/>
  <c r="BI198"/>
  <c r="BH198"/>
  <c r="BG198"/>
  <c r="BE198"/>
  <c r="T198"/>
  <c r="R198"/>
  <c r="P198"/>
  <c r="BI195"/>
  <c r="BH195"/>
  <c r="BG195"/>
  <c r="BE195"/>
  <c r="T195"/>
  <c r="R195"/>
  <c r="P195"/>
  <c r="BI193"/>
  <c r="BH193"/>
  <c r="BG193"/>
  <c r="BE193"/>
  <c r="T193"/>
  <c r="R193"/>
  <c r="P193"/>
  <c r="BI190"/>
  <c r="BH190"/>
  <c r="BG190"/>
  <c r="BE190"/>
  <c r="T190"/>
  <c r="R190"/>
  <c r="P190"/>
  <c r="BI186"/>
  <c r="BH186"/>
  <c r="BG186"/>
  <c r="BE186"/>
  <c r="T186"/>
  <c r="R186"/>
  <c r="P186"/>
  <c r="BI182"/>
  <c r="BH182"/>
  <c r="BG182"/>
  <c r="BE182"/>
  <c r="T182"/>
  <c r="R182"/>
  <c r="P182"/>
  <c r="BI179"/>
  <c r="BH179"/>
  <c r="BG179"/>
  <c r="BE179"/>
  <c r="T179"/>
  <c r="R179"/>
  <c r="P179"/>
  <c r="BI175"/>
  <c r="BH175"/>
  <c r="BG175"/>
  <c r="BE175"/>
  <c r="T175"/>
  <c r="R175"/>
  <c r="P175"/>
  <c r="BI171"/>
  <c r="BH171"/>
  <c r="BG171"/>
  <c r="BE171"/>
  <c r="T171"/>
  <c r="R171"/>
  <c r="P171"/>
  <c r="BI167"/>
  <c r="BH167"/>
  <c r="BG167"/>
  <c r="BE167"/>
  <c r="T167"/>
  <c r="R167"/>
  <c r="P167"/>
  <c r="BI163"/>
  <c r="BH163"/>
  <c r="BG163"/>
  <c r="BE163"/>
  <c r="T163"/>
  <c r="R163"/>
  <c r="P163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0"/>
  <c r="BH130"/>
  <c r="BG130"/>
  <c r="BE130"/>
  <c r="T130"/>
  <c r="R130"/>
  <c r="P13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1"/>
  <c r="BH111"/>
  <c r="BG111"/>
  <c r="BE111"/>
  <c r="T111"/>
  <c r="R111"/>
  <c r="P111"/>
  <c r="BI109"/>
  <c r="BH109"/>
  <c r="BG109"/>
  <c r="BE109"/>
  <c r="T109"/>
  <c r="R109"/>
  <c r="P109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9"/>
  <c r="BH99"/>
  <c r="BG99"/>
  <c r="BE99"/>
  <c r="T99"/>
  <c r="R99"/>
  <c r="P99"/>
  <c r="F90"/>
  <c r="E88"/>
  <c r="F52"/>
  <c r="E50"/>
  <c r="J24"/>
  <c r="E24"/>
  <c r="J55"/>
  <c r="J23"/>
  <c r="J21"/>
  <c r="E21"/>
  <c r="J54"/>
  <c r="J20"/>
  <c r="J18"/>
  <c r="E18"/>
  <c r="F93"/>
  <c r="J17"/>
  <c r="J15"/>
  <c r="E15"/>
  <c r="F92"/>
  <c r="J14"/>
  <c r="J12"/>
  <c r="J90"/>
  <c r="E7"/>
  <c r="E86"/>
  <c i="2" r="J37"/>
  <c r="J36"/>
  <c i="1" r="AY55"/>
  <c i="2" r="J35"/>
  <c i="1" r="AX55"/>
  <c i="2" r="BI102"/>
  <c r="BH102"/>
  <c r="BG102"/>
  <c r="BE102"/>
  <c r="T102"/>
  <c r="T101"/>
  <c r="R102"/>
  <c r="R101"/>
  <c r="P102"/>
  <c r="P101"/>
  <c r="BI99"/>
  <c r="BH99"/>
  <c r="BG99"/>
  <c r="BE99"/>
  <c r="T99"/>
  <c r="R99"/>
  <c r="P99"/>
  <c r="BI97"/>
  <c r="BH97"/>
  <c r="BG97"/>
  <c r="BE97"/>
  <c r="T97"/>
  <c r="R97"/>
  <c r="P97"/>
  <c r="BI94"/>
  <c r="BH94"/>
  <c r="BG94"/>
  <c r="BE94"/>
  <c r="T94"/>
  <c r="T93"/>
  <c r="R94"/>
  <c r="R93"/>
  <c r="P94"/>
  <c r="P93"/>
  <c r="BI91"/>
  <c r="BH91"/>
  <c r="BG91"/>
  <c r="BE91"/>
  <c r="T91"/>
  <c r="T90"/>
  <c r="R91"/>
  <c r="R90"/>
  <c r="P91"/>
  <c r="P90"/>
  <c r="BI88"/>
  <c r="BH88"/>
  <c r="BG88"/>
  <c r="BE88"/>
  <c r="T88"/>
  <c r="T87"/>
  <c r="R88"/>
  <c r="R87"/>
  <c r="P88"/>
  <c r="P87"/>
  <c r="F79"/>
  <c r="E77"/>
  <c r="F52"/>
  <c r="E50"/>
  <c r="J24"/>
  <c r="E24"/>
  <c r="J82"/>
  <c r="J23"/>
  <c r="J21"/>
  <c r="E21"/>
  <c r="J81"/>
  <c r="J20"/>
  <c r="J18"/>
  <c r="E18"/>
  <c r="F82"/>
  <c r="J17"/>
  <c r="J15"/>
  <c r="E15"/>
  <c r="F54"/>
  <c r="J14"/>
  <c r="J12"/>
  <c r="J79"/>
  <c r="E7"/>
  <c r="E75"/>
  <c i="1" r="L50"/>
  <c r="AM50"/>
  <c r="AM49"/>
  <c r="L49"/>
  <c r="AM47"/>
  <c r="L47"/>
  <c r="L45"/>
  <c r="L44"/>
  <c i="3" r="BK511"/>
  <c r="BK503"/>
  <c r="BK476"/>
  <c r="BK452"/>
  <c r="BK438"/>
  <c r="J430"/>
  <c r="J390"/>
  <c r="BK376"/>
  <c r="BK362"/>
  <c r="J324"/>
  <c r="J310"/>
  <c r="J261"/>
  <c r="BK232"/>
  <c r="J204"/>
  <c r="BK193"/>
  <c r="BK157"/>
  <c r="J130"/>
  <c r="BK107"/>
  <c i="2" r="J102"/>
  <c r="BK88"/>
  <c i="3" r="J458"/>
  <c r="BK441"/>
  <c r="BK429"/>
  <c r="J422"/>
  <c r="BK377"/>
  <c r="BK370"/>
  <c r="J365"/>
  <c r="BK351"/>
  <c r="BK343"/>
  <c r="J336"/>
  <c r="J332"/>
  <c r="J312"/>
  <c r="J304"/>
  <c r="J295"/>
  <c r="J278"/>
  <c r="BK261"/>
  <c r="J201"/>
  <c r="J179"/>
  <c r="J157"/>
  <c r="BK146"/>
  <c r="J109"/>
  <c i="2" r="BK99"/>
  <c r="J94"/>
  <c i="3" r="J456"/>
  <c r="J444"/>
  <c r="J435"/>
  <c r="BK426"/>
  <c r="BK390"/>
  <c r="BK380"/>
  <c r="J370"/>
  <c r="J362"/>
  <c r="BK355"/>
  <c r="J345"/>
  <c r="J330"/>
  <c r="BK291"/>
  <c r="J267"/>
  <c r="BK201"/>
  <c r="J186"/>
  <c r="BK171"/>
  <c r="J156"/>
  <c r="J148"/>
  <c r="J101"/>
  <c r="BK365"/>
  <c r="BK353"/>
  <c r="J340"/>
  <c r="BK330"/>
  <c r="BK320"/>
  <c r="J307"/>
  <c r="BK297"/>
  <c r="BK267"/>
  <c r="J232"/>
  <c r="J203"/>
  <c r="BK179"/>
  <c r="J167"/>
  <c r="J152"/>
  <c r="BK144"/>
  <c r="BK115"/>
  <c r="BK105"/>
  <c r="J511"/>
  <c r="J503"/>
  <c r="BK463"/>
  <c r="J447"/>
  <c r="BK433"/>
  <c r="J423"/>
  <c r="BK387"/>
  <c r="BK374"/>
  <c r="BK346"/>
  <c r="BK317"/>
  <c r="J297"/>
  <c r="BK278"/>
  <c r="BK256"/>
  <c r="BK208"/>
  <c r="BK198"/>
  <c r="J158"/>
  <c r="BK142"/>
  <c r="BK109"/>
  <c r="J99"/>
  <c i="2" r="BK94"/>
  <c i="3" r="J463"/>
  <c r="J452"/>
  <c r="J438"/>
  <c r="J426"/>
  <c r="BK396"/>
  <c r="J374"/>
  <c r="BK369"/>
  <c r="BK354"/>
  <c r="J346"/>
  <c r="BK340"/>
  <c r="J334"/>
  <c r="BK328"/>
  <c r="BK310"/>
  <c r="J302"/>
  <c r="BK287"/>
  <c r="J271"/>
  <c r="BK204"/>
  <c r="BK182"/>
  <c r="BK159"/>
  <c r="BK153"/>
  <c r="BK113"/>
  <c i="2" r="BK102"/>
  <c r="J97"/>
  <c i="1" r="AS54"/>
  <c i="3" r="BK431"/>
  <c r="J409"/>
  <c r="BK388"/>
  <c r="J376"/>
  <c r="BK367"/>
  <c r="J358"/>
  <c r="J351"/>
  <c r="BK336"/>
  <c r="BK295"/>
  <c r="BK271"/>
  <c r="J256"/>
  <c r="BK195"/>
  <c r="J182"/>
  <c r="BK161"/>
  <c r="J153"/>
  <c r="J113"/>
  <c i="2" r="J99"/>
  <c i="3" r="BK358"/>
  <c r="BK349"/>
  <c r="BK338"/>
  <c r="J328"/>
  <c r="J317"/>
  <c r="BK304"/>
  <c r="BK293"/>
  <c r="BK244"/>
  <c r="J208"/>
  <c r="J198"/>
  <c r="BK186"/>
  <c r="J171"/>
  <c r="J161"/>
  <c r="J150"/>
  <c r="J146"/>
  <c r="BK130"/>
  <c r="J107"/>
  <c r="BK99"/>
  <c r="BK510"/>
  <c r="J489"/>
  <c r="J454"/>
  <c r="BK444"/>
  <c r="J431"/>
  <c r="BK409"/>
  <c r="J380"/>
  <c r="J354"/>
  <c r="BK332"/>
  <c r="J314"/>
  <c r="J293"/>
  <c r="J258"/>
  <c r="J220"/>
  <c r="BK203"/>
  <c r="BK163"/>
  <c r="BK152"/>
  <c r="BK117"/>
  <c r="J105"/>
  <c i="2" r="BK97"/>
  <c i="3" r="J476"/>
  <c r="J450"/>
  <c r="J510"/>
  <c r="BK489"/>
  <c r="BK458"/>
  <c r="BK450"/>
  <c r="BK435"/>
  <c r="BK422"/>
  <c r="J377"/>
  <c r="J373"/>
  <c r="BK342"/>
  <c r="BK312"/>
  <c r="J287"/>
  <c r="J244"/>
  <c r="BK206"/>
  <c r="J195"/>
  <c r="J159"/>
  <c r="J144"/>
  <c r="BK111"/>
  <c r="J103"/>
  <c i="2" r="BK91"/>
  <c i="3" r="BK456"/>
  <c r="BK447"/>
  <c r="BK430"/>
  <c r="BK423"/>
  <c r="J388"/>
  <c r="BK373"/>
  <c r="J367"/>
  <c r="BK360"/>
  <c r="J349"/>
  <c r="J342"/>
  <c r="J338"/>
  <c r="J320"/>
  <c r="BK307"/>
  <c r="J300"/>
  <c r="J291"/>
  <c r="J285"/>
  <c r="BK264"/>
  <c r="BK190"/>
  <c r="BK167"/>
  <c r="BK156"/>
  <c r="J115"/>
  <c r="BK103"/>
  <c i="2" r="J88"/>
  <c i="3" r="BK454"/>
  <c r="J441"/>
  <c r="J433"/>
  <c r="J429"/>
  <c r="J396"/>
  <c r="J387"/>
  <c r="J369"/>
  <c r="J360"/>
  <c r="J353"/>
  <c r="J343"/>
  <c r="BK300"/>
  <c r="BK285"/>
  <c r="BK258"/>
  <c r="J190"/>
  <c r="BK175"/>
  <c r="BK158"/>
  <c r="BK150"/>
  <c r="J117"/>
  <c i="2" r="J91"/>
  <c i="3" r="J355"/>
  <c r="BK345"/>
  <c r="BK334"/>
  <c r="BK324"/>
  <c r="BK314"/>
  <c r="BK302"/>
  <c r="J264"/>
  <c r="BK220"/>
  <c r="J206"/>
  <c r="J193"/>
  <c r="J175"/>
  <c r="J163"/>
  <c r="BK148"/>
  <c r="J142"/>
  <c r="J111"/>
  <c r="BK101"/>
  <c i="2" l="1" r="T96"/>
  <c r="T86"/>
  <c r="T85"/>
  <c r="R96"/>
  <c r="R86"/>
  <c r="R85"/>
  <c r="BK96"/>
  <c r="J96"/>
  <c r="J64"/>
  <c r="P96"/>
  <c r="P86"/>
  <c r="P85"/>
  <c i="1" r="AU55"/>
  <c i="3" r="BK98"/>
  <c r="J98"/>
  <c r="J61"/>
  <c r="P98"/>
  <c r="R98"/>
  <c r="T98"/>
  <c r="BK207"/>
  <c r="J207"/>
  <c r="J62"/>
  <c r="P207"/>
  <c r="R207"/>
  <c r="T207"/>
  <c r="BK257"/>
  <c r="J257"/>
  <c r="J63"/>
  <c r="P257"/>
  <c r="R257"/>
  <c r="T257"/>
  <c r="BK290"/>
  <c r="J290"/>
  <c r="J64"/>
  <c r="P290"/>
  <c r="R290"/>
  <c r="T290"/>
  <c r="BK309"/>
  <c r="J309"/>
  <c r="J65"/>
  <c r="P309"/>
  <c r="R309"/>
  <c r="T309"/>
  <c r="BK327"/>
  <c r="J327"/>
  <c r="J69"/>
  <c r="P327"/>
  <c r="R327"/>
  <c r="T327"/>
  <c r="BK348"/>
  <c r="J348"/>
  <c r="J70"/>
  <c r="P348"/>
  <c r="R348"/>
  <c r="T348"/>
  <c r="BK357"/>
  <c r="J357"/>
  <c r="J71"/>
  <c r="P357"/>
  <c r="R357"/>
  <c r="T357"/>
  <c r="BK379"/>
  <c r="J379"/>
  <c r="J72"/>
  <c r="P379"/>
  <c r="R379"/>
  <c r="T379"/>
  <c r="BK425"/>
  <c r="J425"/>
  <c r="J73"/>
  <c r="P425"/>
  <c r="R425"/>
  <c r="T425"/>
  <c r="BK437"/>
  <c r="J437"/>
  <c r="J74"/>
  <c r="P437"/>
  <c r="R437"/>
  <c r="T437"/>
  <c r="BK462"/>
  <c r="J462"/>
  <c r="J75"/>
  <c r="P462"/>
  <c r="R462"/>
  <c r="T462"/>
  <c r="BK502"/>
  <c r="J502"/>
  <c r="J76"/>
  <c r="P502"/>
  <c r="R502"/>
  <c r="T502"/>
  <c i="2" r="E48"/>
  <c r="J52"/>
  <c r="F55"/>
  <c r="BF91"/>
  <c r="BF102"/>
  <c r="BK93"/>
  <c r="J93"/>
  <c r="J63"/>
  <c i="3" r="F55"/>
  <c r="J93"/>
  <c r="BF105"/>
  <c r="BF109"/>
  <c r="BF130"/>
  <c r="BF144"/>
  <c r="BF148"/>
  <c r="BF167"/>
  <c r="BF171"/>
  <c r="BF190"/>
  <c r="BF204"/>
  <c r="BF208"/>
  <c r="BF220"/>
  <c r="BF271"/>
  <c r="BF302"/>
  <c r="BF304"/>
  <c r="BF324"/>
  <c r="BF351"/>
  <c r="BF354"/>
  <c i="2" r="J54"/>
  <c r="J55"/>
  <c r="F81"/>
  <c r="BF97"/>
  <c r="BF99"/>
  <c r="BK87"/>
  <c r="J87"/>
  <c r="J61"/>
  <c r="BK90"/>
  <c r="J90"/>
  <c r="J62"/>
  <c i="3" r="J52"/>
  <c r="J92"/>
  <c r="BF99"/>
  <c r="BF107"/>
  <c r="BF115"/>
  <c r="BF152"/>
  <c r="BF153"/>
  <c r="BF159"/>
  <c r="BF179"/>
  <c r="BF182"/>
  <c r="BF186"/>
  <c r="BF201"/>
  <c r="BF206"/>
  <c r="BF244"/>
  <c r="BF285"/>
  <c r="BF295"/>
  <c r="BF300"/>
  <c r="BF310"/>
  <c r="BF328"/>
  <c r="BF330"/>
  <c r="BF340"/>
  <c r="BF342"/>
  <c r="BF343"/>
  <c r="BF349"/>
  <c r="BF355"/>
  <c r="BF358"/>
  <c r="BF360"/>
  <c r="BF370"/>
  <c r="BF373"/>
  <c r="BF376"/>
  <c r="BF422"/>
  <c r="BF423"/>
  <c r="BF435"/>
  <c r="BF444"/>
  <c r="BF450"/>
  <c r="BF456"/>
  <c r="BF476"/>
  <c i="2" r="BF94"/>
  <c r="BK101"/>
  <c r="J101"/>
  <c r="J65"/>
  <c i="3" r="F54"/>
  <c r="BF111"/>
  <c r="BF113"/>
  <c r="BF146"/>
  <c r="BF150"/>
  <c r="BF156"/>
  <c r="BF161"/>
  <c r="BF163"/>
  <c r="BF175"/>
  <c r="BF198"/>
  <c r="BF267"/>
  <c r="BF278"/>
  <c r="BF287"/>
  <c r="BF317"/>
  <c r="BF332"/>
  <c r="BF334"/>
  <c r="BF336"/>
  <c r="BF345"/>
  <c r="BF346"/>
  <c r="BF365"/>
  <c r="BF374"/>
  <c r="BF377"/>
  <c r="BF380"/>
  <c r="BF388"/>
  <c r="BF396"/>
  <c r="BF409"/>
  <c r="BF430"/>
  <c r="BF433"/>
  <c r="BF441"/>
  <c r="BF452"/>
  <c r="BF454"/>
  <c i="2" r="BF88"/>
  <c i="3" r="E48"/>
  <c r="BF101"/>
  <c r="BF103"/>
  <c r="BF117"/>
  <c r="BF142"/>
  <c r="BF157"/>
  <c r="BF158"/>
  <c r="BF193"/>
  <c r="BF195"/>
  <c r="BF203"/>
  <c r="BF232"/>
  <c r="BF256"/>
  <c r="BF258"/>
  <c r="BF261"/>
  <c r="BF264"/>
  <c r="BF291"/>
  <c r="BF293"/>
  <c r="BF297"/>
  <c r="BF307"/>
  <c r="BF312"/>
  <c r="BF314"/>
  <c r="BF320"/>
  <c r="BF338"/>
  <c r="BF353"/>
  <c r="BF362"/>
  <c r="BF367"/>
  <c r="BF369"/>
  <c r="BF387"/>
  <c r="BF390"/>
  <c r="BF426"/>
  <c r="BF429"/>
  <c r="BF431"/>
  <c r="BF438"/>
  <c r="BF447"/>
  <c r="BF458"/>
  <c r="BF463"/>
  <c r="BF489"/>
  <c r="BF503"/>
  <c r="BF510"/>
  <c r="BF511"/>
  <c r="BK319"/>
  <c r="J319"/>
  <c r="J66"/>
  <c r="BK323"/>
  <c r="J323"/>
  <c r="J68"/>
  <c r="F37"/>
  <c i="1" r="BD56"/>
  <c i="3" r="F33"/>
  <c i="1" r="AZ56"/>
  <c i="2" r="F33"/>
  <c i="1" r="AZ55"/>
  <c i="2" r="F37"/>
  <c i="1" r="BD55"/>
  <c i="3" r="F36"/>
  <c i="1" r="BC56"/>
  <c i="2" r="J33"/>
  <c i="1" r="AV55"/>
  <c i="2" r="F36"/>
  <c i="1" r="BC55"/>
  <c i="2" r="F35"/>
  <c i="1" r="BB55"/>
  <c i="3" r="J33"/>
  <c i="1" r="AV56"/>
  <c i="3" r="F35"/>
  <c i="1" r="BB56"/>
  <c i="3" l="1" r="T322"/>
  <c r="P322"/>
  <c r="R322"/>
  <c r="R97"/>
  <c r="R96"/>
  <c r="P97"/>
  <c r="P96"/>
  <c i="1" r="AU56"/>
  <c i="3" r="T97"/>
  <c r="T96"/>
  <c i="2" r="BK86"/>
  <c r="J86"/>
  <c r="J60"/>
  <c i="3" r="BK97"/>
  <c r="J97"/>
  <c r="J60"/>
  <c r="BK322"/>
  <c r="J322"/>
  <c r="J67"/>
  <c i="1" r="BD54"/>
  <c r="W33"/>
  <c r="AU54"/>
  <c r="BB54"/>
  <c r="AX54"/>
  <c r="AZ54"/>
  <c r="W29"/>
  <c r="BC54"/>
  <c r="W32"/>
  <c i="2" r="J34"/>
  <c i="1" r="AW55"/>
  <c r="AT55"/>
  <c i="2" r="F34"/>
  <c i="1" r="BA55"/>
  <c i="3" r="F34"/>
  <c i="1" r="BA56"/>
  <c i="3" r="J34"/>
  <c i="1" r="AW56"/>
  <c r="AT56"/>
  <c i="2" l="1" r="BK85"/>
  <c r="J85"/>
  <c i="3" r="BK96"/>
  <c r="J96"/>
  <c r="J59"/>
  <c i="1" r="BA54"/>
  <c r="W30"/>
  <c r="W31"/>
  <c i="2" r="J30"/>
  <c i="1" r="AG55"/>
  <c r="AN55"/>
  <c r="AV54"/>
  <c r="AK29"/>
  <c r="AY54"/>
  <c i="2" l="1" r="J59"/>
  <c r="J39"/>
  <c i="3" r="J30"/>
  <c i="1" r="AG56"/>
  <c r="AN56"/>
  <c r="AW54"/>
  <c r="AK30"/>
  <c i="3" l="1" r="J39"/>
  <c i="1" r="AG54"/>
  <c r="AT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<sst xmlns="http://schemas.openxmlformats.org/spreadsheetml/2006/main">
  <si>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</si>
  <si>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</si>
  <si>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</si>
  <si>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</si>
  <si>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</si>
  <si>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{9b417390-8efd-45be-8978-13adc2eb1ec8}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</si>
  <si>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</si>
  <si>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</si>
  <si>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</si>
  <si>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</si>
  <si>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</si>
  <si>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</si>
  <si>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</si>
  <si>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</si>
  <si>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25/10/01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</si>
  <si>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</si>
  <si>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</si>
  <si>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Zateplení, oprava balkonů a výměna výplní otvorů části objektu DPS - 2.etapa - část B a C</t>
  </si>
  <si>
    <t>KSO:</t>
  </si>
  <si>
    <t/>
  </si>
  <si>
    <t>CC-CZ:</t>
  </si>
  <si>
    <t>Místo:</t>
  </si>
  <si>
    <t xml:space="preserve"> </t>
  </si>
  <si>
    <t>Datum:</t>
  </si>
  <si>
    <t>19. 12. 2025</t>
  </si>
  <si>
    <t>Zadavatel:</t>
  </si>
  <si>
    <t>IČ:</t>
  </si>
  <si>
    <t>Město Nové Město na Moravě</t>
  </si>
  <si>
    <t>DIČ:</t>
  </si>
  <si>
    <t>Účastník:</t>
  </si>
  <si>
    <t>Vyplň údaj</t>
  </si>
  <si>
    <t>Projektant:</t>
  </si>
  <si>
    <t>True</t>
  </si>
  <si>
    <t>Zpracovatel:</t>
  </si>
  <si>
    <t>Ing. Martin Šolc, Smrková 1639, Nové Město na Mora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</si>
  <si>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</si>
  <si>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</si>
  <si>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</si>
  <si>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</si>
  <si>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</si>
  <si>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</si>
  <si>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</si>
  <si>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</si>
  <si>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</si>
  <si>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</si>
  <si>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</si>
  <si>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</si>
  <si>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</si>
  <si>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</si>
  <si>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</si>
  <si>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</si>
  <si>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</si>
  <si>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</si>
  <si>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</si>
  <si>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</si>
  <si>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</si>
  <si>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</si>
  <si>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</si>
  <si>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</si>
  <si>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</si>
  <si>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</si>
  <si>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</si>
  <si>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</si>
  <si>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</si>
  <si>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</si>
  <si>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</si>
  <si>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</si>
  <si>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</si>
  <si>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</si>
  <si>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</si>
  <si>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</si>
  <si>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</si>
  <si>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</si>
  <si>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</si>
  <si>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</si>
  <si>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</si>
  <si>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</si>
  <si>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Vedlejší rozpočtové náklady</t>
  </si>
  <si>
    <t>STA</t>
  </si>
  <si>
    <t>1</t>
  </si>
  <si>
    <t>{69b317f0-0bdf-4d31-a3ff-28086c52b3c4}</t>
  </si>
  <si>
    <t>SO 02</t>
  </si>
  <si>
    <t>Zateplení</t>
  </si>
  <si>
    <t>{1e07f01a-1a6a-49cd-bc62-5664479aff66}</t>
  </si>
  <si>
    <t>KRYCÍ LIST SOUPISU PRACÍ</t>
  </si>
  <si>
    <t>Objekt:</t>
  </si>
  <si>
    <t>SO 01 -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</si>
  <si>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</si>
  <si>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</si>
  <si>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</si>
  <si>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</si>
  <si>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</si>
  <si>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zeměměřičské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</si>
  <si>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</si>
  <si>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</si>
  <si>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</si>
  <si>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</si>
  <si>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</si>
  <si>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</si>
  <si>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</si>
  <si>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</si>
  <si>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</si>
  <si>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</si>
  <si>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</si>
  <si>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</si>
  <si>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</si>
  <si>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</si>
  <si>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</si>
  <si>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</si>
  <si>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</si>
  <si>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</si>
  <si>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</si>
  <si>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</si>
  <si>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</si>
  <si>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zeměměřičské a projektové práce</t>
  </si>
  <si>
    <t>K</t>
  </si>
  <si>
    <t>013254000</t>
  </si>
  <si>
    <t>Dokumentace skutečného provedení stavby</t>
  </si>
  <si>
    <t>soubor</t>
  </si>
  <si>
    <t>CS ÚRS 2025 02</t>
  </si>
  <si>
    <t>4</t>
  </si>
  <si>
    <t>2</t>
  </si>
  <si>
    <t>1129145054</t>
  </si>
  <si>
    <t>Online PSC</t>
  </si>
  <si>
    <t>https://podminky.urs.cz/item/CS_URS_2025_02/013254000</t>
  </si>
  <si>
    <t>VRN2</t>
  </si>
  <si>
    <t>Příprava staveniště</t>
  </si>
  <si>
    <t>020001000</t>
  </si>
  <si>
    <t>1024</t>
  </si>
  <si>
    <t>-321742668</t>
  </si>
  <si>
    <t>https://podminky.urs.cz/item/CS_URS_2025_02/020001000</t>
  </si>
  <si>
    <t>VRN3</t>
  </si>
  <si>
    <t>Zařízení staveniště</t>
  </si>
  <si>
    <t>3</t>
  </si>
  <si>
    <t>030001000</t>
  </si>
  <si>
    <t>-190680918</t>
  </si>
  <si>
    <t>https://podminky.urs.cz/item/CS_URS_2025_02/030001000</t>
  </si>
  <si>
    <t>VRN4</t>
  </si>
  <si>
    <t>Inženýrská činnost</t>
  </si>
  <si>
    <t>040001000</t>
  </si>
  <si>
    <t>-1336409666</t>
  </si>
  <si>
    <t>https://podminky.urs.cz/item/CS_URS_2025_02/040001000</t>
  </si>
  <si>
    <t>042103000</t>
  </si>
  <si>
    <t>Průkaz energetické náročnosti budovy</t>
  </si>
  <si>
    <t>1302590782</t>
  </si>
  <si>
    <t>https://podminky.urs.cz/item/CS_URS_2025_02/042103000</t>
  </si>
  <si>
    <t>VRN7</t>
  </si>
  <si>
    <t>Provozní vlivy</t>
  </si>
  <si>
    <t>6</t>
  </si>
  <si>
    <t>070001000</t>
  </si>
  <si>
    <t>1489460788</t>
  </si>
  <si>
    <t>https://podminky.urs.cz/item/CS_URS_2025_02/070001000</t>
  </si>
  <si>
    <t>SO 02 - Zateplení</t>
  </si>
  <si>
    <t>HSV - Práce a dodávky HSV</t>
  </si>
  <si>
    <t xml:space="preserve">    6 - Úpravy povrchů, podlahy a osazování výplní</t>
  </si>
  <si>
    <t xml:space="preserve">    61 - Úprava povrchů vnitřních</t>
  </si>
  <si>
    <t xml:space="preserve">    9 - Ostatní konstrukce a práce, bourání</t>
  </si>
  <si>
    <t xml:space="preserve">    94 - Lešení a stavební výtahy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</si>
  <si>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</si>
  <si>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</si>
  <si>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</si>
  <si>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</si>
  <si>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</si>
  <si>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741 - Elektroinstalace - silnoproud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</si>
  <si>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</si>
  <si>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</si>
  <si>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</si>
  <si>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</si>
  <si>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</si>
  <si>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</si>
  <si>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HSV</t>
  </si>
  <si>
    <t>Práce a dodávky HSV</t>
  </si>
  <si>
    <t>Úpravy povrchů, podlahy a osazování výplní</t>
  </si>
  <si>
    <t>621151031</t>
  </si>
  <si>
    <t>Penetrační nátěr vnějších pastovitých tenkovrstvých omítek silikonový podhledů</t>
  </si>
  <si>
    <t>m2</t>
  </si>
  <si>
    <t>181317488</t>
  </si>
  <si>
    <t>https://podminky.urs.cz/item/CS_URS_2025_02/621151031</t>
  </si>
  <si>
    <t>621531012</t>
  </si>
  <si>
    <t>Omítka tenkovrstvá silikonová vnějších ploch probarvená bez penetrace zatíraná (škrábaná), zrnitost 1,5 mm podhledů</t>
  </si>
  <si>
    <t>-1499124519</t>
  </si>
  <si>
    <t>https://podminky.urs.cz/item/CS_URS_2025_02/621531012</t>
  </si>
  <si>
    <t>621221011</t>
  </si>
  <si>
    <t>Montáž kontaktního zateplení lepením a mechanickým kotvením z desek minerální vlny s podélnou orientací vláken nebo kombinovaných (dodávka ve specifikaci) na vnější podhledy, na podklad betonový nebo z lehčeného betonu nebo keramický, tloušťky desek přes 40 do 80 mm</t>
  </si>
  <si>
    <t>1133709962</t>
  </si>
  <si>
    <t>https://podminky.urs.cz/item/CS_URS_2025_02/621221011</t>
  </si>
  <si>
    <t>M</t>
  </si>
  <si>
    <t>63142021</t>
  </si>
  <si>
    <t>deska tepelně izolační minerální kontaktních fasád podélné vlákno λ=0,035-0,036 tl 50mm</t>
  </si>
  <si>
    <t>8</t>
  </si>
  <si>
    <t>445402480</t>
  </si>
  <si>
    <t>VV</t>
  </si>
  <si>
    <t>49,35*1,05 'Přepočtené koeficientem množství</t>
  </si>
  <si>
    <t>622142001</t>
  </si>
  <si>
    <t>Pletivo vnějších ploch v ploše nebo pruzích, na plném podkladu sklovláknité vtlačené do tmelu stěn</t>
  </si>
  <si>
    <t>-555933535</t>
  </si>
  <si>
    <t>https://podminky.urs.cz/item/CS_URS_2025_02/622142001</t>
  </si>
  <si>
    <t>622151021</t>
  </si>
  <si>
    <t>Penetrační nátěr vnějších pastovitých tenkovrstvých omítek mozaikových akrylátový stěn</t>
  </si>
  <si>
    <t>-136231782</t>
  </si>
  <si>
    <t>https://podminky.urs.cz/item/CS_URS_2025_02/622151021</t>
  </si>
  <si>
    <t>7</t>
  </si>
  <si>
    <t>622511112</t>
  </si>
  <si>
    <t>Omítka tenkovrstvá akrylátová vnějších ploch probarvená bez penetrace mozaiková střednězrnná stěn</t>
  </si>
  <si>
    <t>-2017120539</t>
  </si>
  <si>
    <t>https://podminky.urs.cz/item/CS_URS_2025_02/622511112</t>
  </si>
  <si>
    <t>622151031</t>
  </si>
  <si>
    <t>Penetrační nátěr vnějších pastovitých tenkovrstvých omítek silikonový stěn</t>
  </si>
  <si>
    <t>-709951268</t>
  </si>
  <si>
    <t>https://podminky.urs.cz/item/CS_URS_2025_02/622151031</t>
  </si>
  <si>
    <t>9</t>
  </si>
  <si>
    <t>622531012</t>
  </si>
  <si>
    <t>Omítka tenkovrstvá silikonová vnějších ploch probarvená bez penetrace zatíraná (škrábaná), zrnitost 1,5 mm stěn</t>
  </si>
  <si>
    <t>1258029215</t>
  </si>
  <si>
    <t>https://podminky.urs.cz/item/CS_URS_2025_02/622531012</t>
  </si>
  <si>
    <t>10</t>
  </si>
  <si>
    <t>622222051</t>
  </si>
  <si>
    <t>Montáž kontaktního zateplení vnějšího ostění, nadpraží nebo parapetu lepením z desek z minerální vlny s podélnou nebo kolmou orientací vláken nebo z kombinovaných desek (dodávka ve specifikaci) hloubky špalet přes 200 do 400 mm, tloušťky desek do 40 mm</t>
  </si>
  <si>
    <t>m</t>
  </si>
  <si>
    <t>1172332942</t>
  </si>
  <si>
    <t>https://podminky.urs.cz/item/CS_URS_2025_02/622222051</t>
  </si>
  <si>
    <t>Pohled jižní okna</t>
  </si>
  <si>
    <t>16*(1,45+1,5*2)+(2,15+1,25*2)</t>
  </si>
  <si>
    <t>Pohled východní okna</t>
  </si>
  <si>
    <t>6*(1,45+1,5*2)+6*(1,2+1,5*2)</t>
  </si>
  <si>
    <t>Mezisoučet</t>
  </si>
  <si>
    <t>Pohled jižní balkonové dveře</t>
  </si>
  <si>
    <t>16*(0,95+2,25*2)</t>
  </si>
  <si>
    <t>Pohled východní balkonové dveře</t>
  </si>
  <si>
    <t>6*(0,95+2,25*2)</t>
  </si>
  <si>
    <t>Součet</t>
  </si>
  <si>
    <t>11</t>
  </si>
  <si>
    <t>63140348</t>
  </si>
  <si>
    <t>deska tepelně izolační minerální kontaktních fasád podélné vlákno λ=0,041 tl 30mm</t>
  </si>
  <si>
    <t>-10249211</t>
  </si>
  <si>
    <t>16*(1,45+1,5*2)*0,25+(2,15+1,25*2)*0,25</t>
  </si>
  <si>
    <t>6*(1,45+1,5*2)*0,25+6*(1,2+1,5*2)*0,25</t>
  </si>
  <si>
    <t>16*(0,95+2,25*2)*0,25</t>
  </si>
  <si>
    <t>6*(0,95+2,25*2)*0,25</t>
  </si>
  <si>
    <t>622221011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</si>
  <si>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přes 40 do 80 mm</t>
  </si>
  <si>
    <t>-393245299</t>
  </si>
  <si>
    <t>https://podminky.urs.cz/item/CS_URS_2025_02/622221011</t>
  </si>
  <si>
    <t>13</t>
  </si>
  <si>
    <t>63152262</t>
  </si>
  <si>
    <t>deska tepelně izolační minerální kontaktních fasád podélné vlákno λ=0,034 tl 80mm</t>
  </si>
  <si>
    <t>1793468116</t>
  </si>
  <si>
    <t>55,62*1,05 'Přepočtené koeficientem množství</t>
  </si>
  <si>
    <t>14</t>
  </si>
  <si>
    <t>622221031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</si>
  <si>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přes 120 do 160 mm</t>
  </si>
  <si>
    <t>591767084</t>
  </si>
  <si>
    <t>https://podminky.urs.cz/item/CS_URS_2025_02/622221031</t>
  </si>
  <si>
    <t>15</t>
  </si>
  <si>
    <t>63152265</t>
  </si>
  <si>
    <t>deska tepelně izolační minerální kontaktních fasád podélné vlákno λ=0,034 tl 140mm</t>
  </si>
  <si>
    <t>516222122</t>
  </si>
  <si>
    <t>345,34*1,05 'Přepočtené koeficientem množství</t>
  </si>
  <si>
    <t>16</t>
  </si>
  <si>
    <t>622252001</t>
  </si>
  <si>
    <t>Montáž profilů kontaktního zateplení zakládacích soklových připevněných hmoždinkami</t>
  </si>
  <si>
    <t>-1044355304</t>
  </si>
  <si>
    <t>https://podminky.urs.cz/item/CS_URS_2025_02/622252001</t>
  </si>
  <si>
    <t>17</t>
  </si>
  <si>
    <t>59051645</t>
  </si>
  <si>
    <t>profil zakládací Al tl 0,7mm pro ETICS pro izolant tl 80mm</t>
  </si>
  <si>
    <t>157228434</t>
  </si>
  <si>
    <t>18</t>
  </si>
  <si>
    <t>622252002</t>
  </si>
  <si>
    <t>Montáž profilů kontaktního zateplení ostatních stěnových, dilatačních apod. lepených do tmelu</t>
  </si>
  <si>
    <t>123117223</t>
  </si>
  <si>
    <t>https://podminky.urs.cz/item/CS_URS_2025_02/622252002</t>
  </si>
  <si>
    <t>364,82+200,78+6,2</t>
  </si>
  <si>
    <t>19</t>
  </si>
  <si>
    <t>63127464</t>
  </si>
  <si>
    <t>profil rohový Al s výztužnou tkaninou š 100/100mm</t>
  </si>
  <si>
    <t>509224077</t>
  </si>
  <si>
    <t>20</t>
  </si>
  <si>
    <t>59051476</t>
  </si>
  <si>
    <t>profil napojovací okenní PVC s výztužnou tkaninou 9mm</t>
  </si>
  <si>
    <t>1447441924</t>
  </si>
  <si>
    <t>59051500</t>
  </si>
  <si>
    <t>profil dilatační stěnový/rohový PVC s výztužnou tkaninou</t>
  </si>
  <si>
    <t>2097581109</t>
  </si>
  <si>
    <t>22</t>
  </si>
  <si>
    <t>629991011</t>
  </si>
  <si>
    <t>Zakrytí vnějších ploch před znečištěním včetně pozdějšího odkrytí výplní otvorů a svislých ploch fólií přilepenou lepící páskou</t>
  </si>
  <si>
    <t>539489737</t>
  </si>
  <si>
    <t>https://podminky.urs.cz/item/CS_URS_2025_02/629991011</t>
  </si>
  <si>
    <t>23</t>
  </si>
  <si>
    <t>629995101</t>
  </si>
  <si>
    <t>Očištění vnějších ploch tlakovou vodou omytím tlakovou vodou</t>
  </si>
  <si>
    <t>-1833107048</t>
  </si>
  <si>
    <t>https://podminky.urs.cz/item/CS_URS_2025_02/629995101</t>
  </si>
  <si>
    <t>24</t>
  </si>
  <si>
    <t>631311125</t>
  </si>
  <si>
    <t>Mazanina z betonu prostého bez zvýšených nároků na prostředí tl. přes 80 do 120 mm tř. C 20/25</t>
  </si>
  <si>
    <t>m3</t>
  </si>
  <si>
    <t>-1796626063</t>
  </si>
  <si>
    <t>https://podminky.urs.cz/item/CS_URS_2025_02/631311125</t>
  </si>
  <si>
    <t xml:space="preserve">Podlaha balkonů a lodžie </t>
  </si>
  <si>
    <t xml:space="preserve"> (3,6*1,5*7+1*7)*0,1</t>
  </si>
  <si>
    <t>25</t>
  </si>
  <si>
    <t>631319012</t>
  </si>
  <si>
    <t>Příplatek k cenám mazanin za úpravu povrchu mazaniny přehlazením, mazanina tl. přes 80 do 120 mm</t>
  </si>
  <si>
    <t>-110135720</t>
  </si>
  <si>
    <t>https://podminky.urs.cz/item/CS_URS_2025_02/631319012</t>
  </si>
  <si>
    <t>26</t>
  </si>
  <si>
    <t>631319173</t>
  </si>
  <si>
    <t>Příplatek k cenám mazanin za stržení povrchu spodní vrstvy mazaniny latí před vložením výztuže nebo pletiva pro tl. obou vrstev mazaniny přes 80 do 120 mm</t>
  </si>
  <si>
    <t>1402005167</t>
  </si>
  <si>
    <t>https://podminky.urs.cz/item/CS_URS_2025_02/631319173</t>
  </si>
  <si>
    <t>27</t>
  </si>
  <si>
    <t>631319196</t>
  </si>
  <si>
    <t>Příplatek k cenám mazanin za malou plochu do 5 m2 jednotlivě, mazanina tl. přes 80 do 120 mm</t>
  </si>
  <si>
    <t>2008245707</t>
  </si>
  <si>
    <t>https://podminky.urs.cz/item/CS_URS_2025_02/631319196</t>
  </si>
  <si>
    <t>28</t>
  </si>
  <si>
    <t>631362021</t>
  </si>
  <si>
    <t>Výztuž mazanin ze svařovaných sítí z drátů typu KARI</t>
  </si>
  <si>
    <t>t</t>
  </si>
  <si>
    <t>1198451772</t>
  </si>
  <si>
    <t>https://podminky.urs.cz/item/CS_URS_2025_02/631362021</t>
  </si>
  <si>
    <t>(3,6*1,5*7+1*7)*0,0044*1,25</t>
  </si>
  <si>
    <t>29</t>
  </si>
  <si>
    <t>411351011</t>
  </si>
  <si>
    <t>Bednění stropních konstrukcí - bez podpěrné konstrukce desek tloušťky stropní desky přes 5 do 25 cm zřízení</t>
  </si>
  <si>
    <t>-738485241</t>
  </si>
  <si>
    <t>https://podminky.urs.cz/item/CS_URS_2025_02/411351011</t>
  </si>
  <si>
    <t>Čela balkonů a lodžie</t>
  </si>
  <si>
    <t>(3,6+1,5*2)*7*0,1+7*0,1</t>
  </si>
  <si>
    <t>30</t>
  </si>
  <si>
    <t>411351012</t>
  </si>
  <si>
    <t>Bednění stropních konstrukcí - bez podpěrné konstrukce desek tloušťky stropní desky přes 5 do 25 cm odstranění</t>
  </si>
  <si>
    <t>116614943</t>
  </si>
  <si>
    <t>https://podminky.urs.cz/item/CS_URS_2025_02/411351012</t>
  </si>
  <si>
    <t>31</t>
  </si>
  <si>
    <t>636411003.R</t>
  </si>
  <si>
    <t>Kladení keramické dlažby 300x300 mm na rektifikační terče výšky přes 30 do 50 mm</t>
  </si>
  <si>
    <t>-1590365705</t>
  </si>
  <si>
    <t xml:space="preserve"> 3,6*1,5*7+1*7</t>
  </si>
  <si>
    <t>32</t>
  </si>
  <si>
    <t>59761265</t>
  </si>
  <si>
    <t>dlažba keramická slinutá mrazuvzdorná R10/B povrch hladký/matný tl přes 10 do 15mm přes 9 do 12ks/m2</t>
  </si>
  <si>
    <t>-919066536</t>
  </si>
  <si>
    <t>44,8*1,1 'Přepočtené koeficientem množství</t>
  </si>
  <si>
    <t>33</t>
  </si>
  <si>
    <t>712771613</t>
  </si>
  <si>
    <t>Provedení ochranných pásů vegetační střechy osazení ochranné kačírkové lišty navařením na hydroizolaci</t>
  </si>
  <si>
    <t>-369346530</t>
  </si>
  <si>
    <t>https://podminky.urs.cz/item/CS_URS_2025_02/712771613</t>
  </si>
  <si>
    <t>(3,6+2*1,5)*7+1*7</t>
  </si>
  <si>
    <t>34</t>
  </si>
  <si>
    <t>69334030</t>
  </si>
  <si>
    <t>lišta kačírková Al výška 60-90mm</t>
  </si>
  <si>
    <t>529701518</t>
  </si>
  <si>
    <t>53,2*1,05 'Přepočtené koeficientem množství</t>
  </si>
  <si>
    <t>35</t>
  </si>
  <si>
    <t>644941112</t>
  </si>
  <si>
    <t>Montáž průvětrníků nebo mřížek odvětrávacích velikosti přes 150 x 200 do 300 x 300 mm</t>
  </si>
  <si>
    <t>kus</t>
  </si>
  <si>
    <t>1356236529</t>
  </si>
  <si>
    <t>https://podminky.urs.cz/item/CS_URS_2025_02/644941112</t>
  </si>
  <si>
    <t>36</t>
  </si>
  <si>
    <t>56245605</t>
  </si>
  <si>
    <t>mřížka větrací hranatá plast se žaluzií 200x200mm</t>
  </si>
  <si>
    <t>-1676594547</t>
  </si>
  <si>
    <t>37</t>
  </si>
  <si>
    <t>644941121</t>
  </si>
  <si>
    <t>Montáž průvětrníků nebo mřížek odvětrávacích montáž průchodky (trubky) se zhotovením otvoru v tepelné izolaci</t>
  </si>
  <si>
    <t>1545883536</t>
  </si>
  <si>
    <t>https://podminky.urs.cz/item/CS_URS_2025_02/644941121</t>
  </si>
  <si>
    <t>38</t>
  </si>
  <si>
    <t>42981651</t>
  </si>
  <si>
    <t>trouba pevná PVC D 150mm do 45°C</t>
  </si>
  <si>
    <t>-1802363241</t>
  </si>
  <si>
    <t>61</t>
  </si>
  <si>
    <t>Úprava povrchů vnitřních</t>
  </si>
  <si>
    <t>39</t>
  </si>
  <si>
    <t>612131121</t>
  </si>
  <si>
    <t>Podkladní a spojovací vrstva vnitřních omítaných ploch penetrace disperzní nanášená ručně stěn</t>
  </si>
  <si>
    <t>1339311760</t>
  </si>
  <si>
    <t>40</t>
  </si>
  <si>
    <t>619995001</t>
  </si>
  <si>
    <t>Začištění omítek (s dodáním hmot) kolem oken, dveří, podlah, obkladů apod.</t>
  </si>
  <si>
    <t>983477225</t>
  </si>
  <si>
    <t>41</t>
  </si>
  <si>
    <t>612142001</t>
  </si>
  <si>
    <t>Pletivo vnitřních ploch v ploše nebo pruzích, na plném podkladu sklovláknité vtlačené do tmelu včetně tmelu stěn</t>
  </si>
  <si>
    <t>-1733047366</t>
  </si>
  <si>
    <t>42</t>
  </si>
  <si>
    <t>612321131</t>
  </si>
  <si>
    <t>Vápenocementový štuk vnitřních ploch tloušťky do 3 mm svislých konstrukcí stěn</t>
  </si>
  <si>
    <t>80645992</t>
  </si>
  <si>
    <t>43</t>
  </si>
  <si>
    <t>619991011.R</t>
  </si>
  <si>
    <t>Zakrytí vnitřních ploch před znečištěním PE fólií včetně pozdějšího odkrytí samostatných konstrukcí a prvků</t>
  </si>
  <si>
    <t>1070225432</t>
  </si>
  <si>
    <t>Ostatní konstrukce a práce, bourání</t>
  </si>
  <si>
    <t>44</t>
  </si>
  <si>
    <t>965042131</t>
  </si>
  <si>
    <t>Bourání mazanin betonových nebo z litého asfaltu tl. do 100 mm, plochy do 4 m2</t>
  </si>
  <si>
    <t>-1191352866</t>
  </si>
  <si>
    <t>https://podminky.urs.cz/item/CS_URS_2025_02/965042131</t>
  </si>
  <si>
    <t>(3,6*1,5*7+1*7)*0,1</t>
  </si>
  <si>
    <t>45</t>
  </si>
  <si>
    <t>965081213</t>
  </si>
  <si>
    <t>Bourání podlah z dlaždic bez podkladního lože nebo mazaniny, s jakoukoliv výplní spár keramických nebo xylolitových tl. do 10 mm, plochy přes 1 m2</t>
  </si>
  <si>
    <t>1682462722</t>
  </si>
  <si>
    <t>https://podminky.urs.cz/item/CS_URS_2025_02/965081213</t>
  </si>
  <si>
    <t>3,6*1,5*7+1*7</t>
  </si>
  <si>
    <t>46</t>
  </si>
  <si>
    <t>965081611</t>
  </si>
  <si>
    <t>Odsekání soklíků včetně otlučení podkladní omítky až na zdivo rovných</t>
  </si>
  <si>
    <t>1879271027</t>
  </si>
  <si>
    <t>https://podminky.urs.cz/item/CS_URS_2025_02/965081611</t>
  </si>
  <si>
    <t>3,6*7+1,5*2*7+2*1+7</t>
  </si>
  <si>
    <t>47</t>
  </si>
  <si>
    <t>968082016</t>
  </si>
  <si>
    <t>Vybourání plastových rámů oken s křídly, dveřních zárubní, vrat rámu oken s křídly, plochy přes 1 do 2 m2</t>
  </si>
  <si>
    <t>646867731</t>
  </si>
  <si>
    <t>https://podminky.urs.cz/item/CS_URS_2025_02/968082016</t>
  </si>
  <si>
    <t>Pohled východní</t>
  </si>
  <si>
    <t>6*1,2*1,5</t>
  </si>
  <si>
    <t>48</t>
  </si>
  <si>
    <t>968082017</t>
  </si>
  <si>
    <t>Vybourání plastových rámů oken s křídly, dveřních zárubní, vrat rámu oken s křídly, plochy přes 2 do 4 m2</t>
  </si>
  <si>
    <t>1004141225</t>
  </si>
  <si>
    <t>https://podminky.urs.cz/item/CS_URS_2025_02/968082017</t>
  </si>
  <si>
    <t>Pohled jižní</t>
  </si>
  <si>
    <t>16*1,45*1,5+1*2,15*1,25</t>
  </si>
  <si>
    <t>6*1,45*1,5</t>
  </si>
  <si>
    <t>49</t>
  </si>
  <si>
    <t>968082022</t>
  </si>
  <si>
    <t>Vybourání plastových rámů oken s křídly, dveřních zárubní, vrat dveřních zárubní, plochy přes 2 do 4 m2</t>
  </si>
  <si>
    <t>2024843763</t>
  </si>
  <si>
    <t>https://podminky.urs.cz/item/CS_URS_2025_02/968082022</t>
  </si>
  <si>
    <t>16*0,95*2,25</t>
  </si>
  <si>
    <t>6*0,95*2,25</t>
  </si>
  <si>
    <t>50</t>
  </si>
  <si>
    <t>766691925</t>
  </si>
  <si>
    <t>Ostatní práce vyvěšení nebo zavěšení křídel plastových dveřních s křídly otevíravými, plochy přes 2 m2</t>
  </si>
  <si>
    <t>1319730361</t>
  </si>
  <si>
    <t>https://podminky.urs.cz/item/CS_URS_2025_02/766691925</t>
  </si>
  <si>
    <t>51</t>
  </si>
  <si>
    <t>978015361</t>
  </si>
  <si>
    <t>Otlučení vápenných nebo vápenocementových omítek vnějších ploch s vyškrabáním spar a s očištěním zdiva stupně členitosti 1 a 2, v rozsahu přes 40 do 50 %</t>
  </si>
  <si>
    <t>1566317844</t>
  </si>
  <si>
    <t>https://podminky.urs.cz/item/CS_URS_2025_02/978015361</t>
  </si>
  <si>
    <t>49,35*0,5</t>
  </si>
  <si>
    <t>94</t>
  </si>
  <si>
    <t>Lešení a stavební výtahy</t>
  </si>
  <si>
    <t>52</t>
  </si>
  <si>
    <t>993111111</t>
  </si>
  <si>
    <t>Dovoz a odvoz lešení včetně naložení a složení řadového, na vzdálenost do 10 km</t>
  </si>
  <si>
    <t>2073205793</t>
  </si>
  <si>
    <t>P</t>
  </si>
  <si>
    <t>Poznámka k položce:_x000d_
Poznámka k položce: předpoklad 20 km celkem</t>
  </si>
  <si>
    <t>53</t>
  </si>
  <si>
    <t>993111119</t>
  </si>
  <si>
    <t>Dovoz a odvoz lešení včetně naložení a složení řadového, na vzdálenost Příplatek k ceně za každých dalších i započatých 10 km přes 10 km</t>
  </si>
  <si>
    <t>830868427</t>
  </si>
  <si>
    <t>54</t>
  </si>
  <si>
    <t>941111122</t>
  </si>
  <si>
    <t>Lešení řadové trubkové lehké pracovní s podlahami s provozním zatížením tř. 3 do 200 kg/m2 šířky tř. W09 od 0,9 do 1,2 m, výšky výšky přes 10 do 25 m montáž</t>
  </si>
  <si>
    <t>-188566045</t>
  </si>
  <si>
    <t>https://podminky.urs.cz/item/CS_URS_2025_02/941111122</t>
  </si>
  <si>
    <t>55</t>
  </si>
  <si>
    <t>941111222</t>
  </si>
  <si>
    <t>Lešení řadové trubkové lehké pracovní s podlahami s provozním zatížením tř. 3 do 200 kg/m2 šířky tř. W09 od 0,9 do 1,2 m, výšky výšky přes 10 do 25 m příplatek k ceně za každý den použití</t>
  </si>
  <si>
    <t>-1110390301</t>
  </si>
  <si>
    <t>https://podminky.urs.cz/item/CS_URS_2025_02/941111222</t>
  </si>
  <si>
    <t>408,6*60</t>
  </si>
  <si>
    <t>56</t>
  </si>
  <si>
    <t>941111822</t>
  </si>
  <si>
    <t>Lešení řadové trubkové lehké pracovní s podlahami s provozním zatížením tř. 3 do 200 kg/m2 šířky tř. W09 od 0,9 do 1,2 m, výšky výšky přes 10 do 25 m demontáž</t>
  </si>
  <si>
    <t>-1403491419</t>
  </si>
  <si>
    <t>https://podminky.urs.cz/item/CS_URS_2025_02/941111822</t>
  </si>
  <si>
    <t>57</t>
  </si>
  <si>
    <t>944511111</t>
  </si>
  <si>
    <t>Síť ochranná zavěšená na konstrukci lešení z textilie z umělých vláken montáž</t>
  </si>
  <si>
    <t>-880541156</t>
  </si>
  <si>
    <t>https://podminky.urs.cz/item/CS_URS_2025_02/944511111</t>
  </si>
  <si>
    <t>58</t>
  </si>
  <si>
    <t>944511211</t>
  </si>
  <si>
    <t>Síť ochranná zavěšená na konstrukci lešení z textilie z umělých vláken příplatek k ceně za každý den použití</t>
  </si>
  <si>
    <t>1027844985</t>
  </si>
  <si>
    <t>https://podminky.urs.cz/item/CS_URS_2025_02/944511211</t>
  </si>
  <si>
    <t>59</t>
  </si>
  <si>
    <t>944511811</t>
  </si>
  <si>
    <t>Síť ochranná zavěšená na konstrukci lešení z textilie z umělých vláken demontáž</t>
  </si>
  <si>
    <t>-1382617746</t>
  </si>
  <si>
    <t>https://podminky.urs.cz/item/CS_URS_2025_02/944511811</t>
  </si>
  <si>
    <t>997</t>
  </si>
  <si>
    <t>Doprava suti a vybouraných hmot</t>
  </si>
  <si>
    <t>60</t>
  </si>
  <si>
    <t>997013112</t>
  </si>
  <si>
    <t>Vnitrostaveništní doprava suti a vybouraných hmot vodorovně do 50 m s naložením základní pro budovy a haly výšky přes 6 do 9 m</t>
  </si>
  <si>
    <t>1020878400</t>
  </si>
  <si>
    <t>https://podminky.urs.cz/item/CS_URS_2025_02/997013112</t>
  </si>
  <si>
    <t>997013501</t>
  </si>
  <si>
    <t>Odvoz suti a vybouraných hmot na skládku nebo meziskládku se složením, na vzdálenost do 1 km</t>
  </si>
  <si>
    <t>-433450525</t>
  </si>
  <si>
    <t>https://podminky.urs.cz/item/CS_URS_2025_02/997013501</t>
  </si>
  <si>
    <t>62</t>
  </si>
  <si>
    <t>997013509</t>
  </si>
  <si>
    <t>Odvoz suti a vybouraných hmot na skládku nebo meziskládku se složením, na vzdálenost Příplatek k ceně za každý další započatý 1 km přes 1 km</t>
  </si>
  <si>
    <t>-1174404018</t>
  </si>
  <si>
    <t>https://podminky.urs.cz/item/CS_URS_2025_02/997013509</t>
  </si>
  <si>
    <t>21,636*15</t>
  </si>
  <si>
    <t>63</t>
  </si>
  <si>
    <t>997013631</t>
  </si>
  <si>
    <t>Poplatek za uložení stavebního odpadu na skládce (skládkovné) směsného stavebního a demoličního zatříděného do Katalogu odpadů pod kódem 17 09 04</t>
  </si>
  <si>
    <t>-159454025</t>
  </si>
  <si>
    <t>https://podminky.urs.cz/item/CS_URS_2025_02/997013631</t>
  </si>
  <si>
    <t>998</t>
  </si>
  <si>
    <t>Přesun hmot</t>
  </si>
  <si>
    <t>64</t>
  </si>
  <si>
    <t>998011002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</si>
  <si>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</si>
  <si>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947859341</t>
  </si>
  <si>
    <t>https://podminky.urs.cz/item/CS_URS_2025_02/998011002</t>
  </si>
  <si>
    <t>PSV</t>
  </si>
  <si>
    <t>Práce a dodávky PSV</t>
  </si>
  <si>
    <t>711</t>
  </si>
  <si>
    <t>Izolace proti vodě, vlhkosti a plynům</t>
  </si>
  <si>
    <t>65</t>
  </si>
  <si>
    <t>711141811</t>
  </si>
  <si>
    <t>Odstranění izolace proti vodě, vlhkosti a plynům z přitavených pásů NAIP z plochy vodorovné V jednovrstvé</t>
  </si>
  <si>
    <t>2069477649</t>
  </si>
  <si>
    <t>https://podminky.urs.cz/item/CS_URS_2025_02/711141811</t>
  </si>
  <si>
    <t>712</t>
  </si>
  <si>
    <t>Povlakové krytiny</t>
  </si>
  <si>
    <t>66</t>
  </si>
  <si>
    <t>712361701</t>
  </si>
  <si>
    <t>Provedení povlakové krytiny střech plochých do 10° fólií položenou volně s přilepením spojů</t>
  </si>
  <si>
    <t>-462980414</t>
  </si>
  <si>
    <t>https://podminky.urs.cz/item/CS_URS_2025_02/712361701</t>
  </si>
  <si>
    <t>67</t>
  </si>
  <si>
    <t>FTR.31114803</t>
  </si>
  <si>
    <t>FATRAFOL 814 2,50-2050 RAL7012 T3 E</t>
  </si>
  <si>
    <t>508611949</t>
  </si>
  <si>
    <t>44,8*1,15 'Přepočtené koeficientem množství</t>
  </si>
  <si>
    <t>68</t>
  </si>
  <si>
    <t>712391171</t>
  </si>
  <si>
    <t>Provedení povlakové krytiny střech plochých do 10° -ostatní práce provedení vrstvy textilní podkladní</t>
  </si>
  <si>
    <t>1993074816</t>
  </si>
  <si>
    <t>https://podminky.urs.cz/item/CS_URS_2025_02/712391171</t>
  </si>
  <si>
    <t>69</t>
  </si>
  <si>
    <t>JTA.67390872</t>
  </si>
  <si>
    <t>textilie jutařská PETEX 300g/m2 š 150cm</t>
  </si>
  <si>
    <t>-1999494602</t>
  </si>
  <si>
    <t>44,8*1,155 'Přepočtené koeficientem množství</t>
  </si>
  <si>
    <t>70</t>
  </si>
  <si>
    <t>71239.R</t>
  </si>
  <si>
    <t>Atiková okapnice VIPLANYL rš 200 mm</t>
  </si>
  <si>
    <t>-259548909</t>
  </si>
  <si>
    <t>(3,6+2*1,5)*7+1*2+7</t>
  </si>
  <si>
    <t>71</t>
  </si>
  <si>
    <t>71239.R1</t>
  </si>
  <si>
    <t>Stěnová lišta vyhnutá VIPLANYL rš 70 mm</t>
  </si>
  <si>
    <t>1755294935</t>
  </si>
  <si>
    <t>72</t>
  </si>
  <si>
    <t>71239.R2</t>
  </si>
  <si>
    <t>Rohová lišta vnitřní VIPLANYL rš 100 mm</t>
  </si>
  <si>
    <t>-355361998</t>
  </si>
  <si>
    <t>73</t>
  </si>
  <si>
    <t>71239.R3</t>
  </si>
  <si>
    <t>Provedení povlakové krytiny do 10°, příplatek za plochu do 10 m2, asfaltové pásy, pryže, termoplasty plochy jednotlivě 2 - 5 m2</t>
  </si>
  <si>
    <t>-997274757</t>
  </si>
  <si>
    <t>74</t>
  </si>
  <si>
    <t>71239.R4</t>
  </si>
  <si>
    <t>Provedení povlakové krytiny střech, samostatné vytažení povlaku, fólie, položená volně 1 vrstva - včetně dodávky fólie 814 tl. 2,5 mm</t>
  </si>
  <si>
    <t>681947154</t>
  </si>
  <si>
    <t>(7*3,6+1,5*2*7+7+1*2)*0,15</t>
  </si>
  <si>
    <t>75</t>
  </si>
  <si>
    <t>71239.R5</t>
  </si>
  <si>
    <t>Úprava a zakončení izolační fólie u balkonových dveří</t>
  </si>
  <si>
    <t>653970771</t>
  </si>
  <si>
    <t>76</t>
  </si>
  <si>
    <t>998712102</t>
  </si>
  <si>
    <t>Přesun hmot pro povlakové krytiny stanovený z hmotnosti přesunovaného materiálu vodorovná dopravní vzdálenost do 50 m základní v objektech výšky přes 6 do 12 m</t>
  </si>
  <si>
    <t>-1321992793</t>
  </si>
  <si>
    <t>https://podminky.urs.cz/item/CS_URS_2025_02/998712102</t>
  </si>
  <si>
    <t>741</t>
  </si>
  <si>
    <t>Elektroinstalace - silnoproud</t>
  </si>
  <si>
    <t>77</t>
  </si>
  <si>
    <t>741A3002.R</t>
  </si>
  <si>
    <t>Bleskosvod a uzemnění pro bytový dům nebo administrativní budovu</t>
  </si>
  <si>
    <t>-738737427</t>
  </si>
  <si>
    <t xml:space="preserve">Poznámka k položce:_x000d_
Poznámka k položce:   Přeložení stávajících hromosvodů (demontáž a zpětné osazení s novým kotvením)</t>
  </si>
  <si>
    <t>78</t>
  </si>
  <si>
    <t>741A3003.R</t>
  </si>
  <si>
    <t>Demontáž bleskosvodu a uzemnění pro bytový dům nebo administrativní budovu</t>
  </si>
  <si>
    <t>-1386249859</t>
  </si>
  <si>
    <t>79</t>
  </si>
  <si>
    <t>741A3004.R</t>
  </si>
  <si>
    <t>Přesun čidla</t>
  </si>
  <si>
    <t>512</t>
  </si>
  <si>
    <t>2098481003</t>
  </si>
  <si>
    <t>80</t>
  </si>
  <si>
    <t>741A3005.R</t>
  </si>
  <si>
    <t>Přesun přisazeného venkovního svítidla</t>
  </si>
  <si>
    <t>1967397500</t>
  </si>
  <si>
    <t>81</t>
  </si>
  <si>
    <t>741A3006.R</t>
  </si>
  <si>
    <t>Revize bleskovodu</t>
  </si>
  <si>
    <t>1846210199</t>
  </si>
  <si>
    <t>Poznámka k položce:_x000d_
Poznámka k položce:</t>
  </si>
  <si>
    <t>764</t>
  </si>
  <si>
    <t>Konstrukce klempířské</t>
  </si>
  <si>
    <t>82</t>
  </si>
  <si>
    <t>764002851</t>
  </si>
  <si>
    <t>Demontáž klempířských konstrukcí oplechování parapetů do suti</t>
  </si>
  <si>
    <t>-269375860</t>
  </si>
  <si>
    <t>https://podminky.urs.cz/item/CS_URS_2025_02/764002851</t>
  </si>
  <si>
    <t>83</t>
  </si>
  <si>
    <t>764002861</t>
  </si>
  <si>
    <t>Demontáž klempířských konstrukcí oplechování říms do suti</t>
  </si>
  <si>
    <t>1136596059</t>
  </si>
  <si>
    <t>https://podminky.urs.cz/item/CS_URS_2025_02/764002861</t>
  </si>
  <si>
    <t>84</t>
  </si>
  <si>
    <t>764004863</t>
  </si>
  <si>
    <t>Demontáž klempířských konstrukcí svodu k dalšímu použití</t>
  </si>
  <si>
    <t>1242311264</t>
  </si>
  <si>
    <t>https://podminky.urs.cz/item/CS_URS_2025_02/764004863</t>
  </si>
  <si>
    <t>11*7</t>
  </si>
  <si>
    <t>85</t>
  </si>
  <si>
    <t>764226445</t>
  </si>
  <si>
    <t>Oplechování parapetů z hliníkového plechu rovných celoplošně lepené, bez rohů rš 400 mm</t>
  </si>
  <si>
    <t>-577768876</t>
  </si>
  <si>
    <t>https://podminky.urs.cz/item/CS_URS_2025_02/764226445</t>
  </si>
  <si>
    <t>86</t>
  </si>
  <si>
    <t>764508131</t>
  </si>
  <si>
    <t>Montáž svodu kruhového, průměru svodu</t>
  </si>
  <si>
    <t>-897878501</t>
  </si>
  <si>
    <t>https://podminky.urs.cz/item/CS_URS_2025_02/764508131</t>
  </si>
  <si>
    <t>87</t>
  </si>
  <si>
    <t>55344207</t>
  </si>
  <si>
    <t>svod kruhový Cu 100mm</t>
  </si>
  <si>
    <t>-1356114811</t>
  </si>
  <si>
    <t>88</t>
  </si>
  <si>
    <t>764508132</t>
  </si>
  <si>
    <t>Montáž objímky kruhového svodu</t>
  </si>
  <si>
    <t>-1014888773</t>
  </si>
  <si>
    <t>https://podminky.urs.cz/item/CS_URS_2025_02/764508132</t>
  </si>
  <si>
    <t>11*3</t>
  </si>
  <si>
    <t>89</t>
  </si>
  <si>
    <t>55344332</t>
  </si>
  <si>
    <t>objímka svodu Cu 100mm trn 200mm</t>
  </si>
  <si>
    <t>-632389170</t>
  </si>
  <si>
    <t>90</t>
  </si>
  <si>
    <t>764508134</t>
  </si>
  <si>
    <t>Montáž horního dvojitého kolena kruhového svodu</t>
  </si>
  <si>
    <t>-761988518</t>
  </si>
  <si>
    <t>https://podminky.urs.cz/item/CS_URS_2025_02/764508134</t>
  </si>
  <si>
    <t>91</t>
  </si>
  <si>
    <t>55344051</t>
  </si>
  <si>
    <t>koleno svodové hranaté 72° Cu 100mm</t>
  </si>
  <si>
    <t>1966796688</t>
  </si>
  <si>
    <t>92</t>
  </si>
  <si>
    <t>998764102</t>
  </si>
  <si>
    <t>Přesun hmot pro konstrukce klempířské stanovený z hmotnosti přesunovaného materiálu vodorovná dopravní vzdálenost do 50 m základní v objektech výšky přes 6 do 12 m</t>
  </si>
  <si>
    <t>-1170730579</t>
  </si>
  <si>
    <t>https://podminky.urs.cz/item/CS_URS_2025_02/998764102</t>
  </si>
  <si>
    <t>766</t>
  </si>
  <si>
    <t>Konstrukce truhlářské</t>
  </si>
  <si>
    <t>93</t>
  </si>
  <si>
    <t>766622131</t>
  </si>
  <si>
    <t>Montáž oken plastových včetně montáže rámu plochy přes 1 m2 otevíravých do zdiva, výšky do 1,5 m</t>
  </si>
  <si>
    <t>473192373</t>
  </si>
  <si>
    <t>https://podminky.urs.cz/item/CS_URS_2025_02/766622131</t>
  </si>
  <si>
    <t>6*1,45*1,5+6*1,2*1,5</t>
  </si>
  <si>
    <t>61140052</t>
  </si>
  <si>
    <t>okno plastové otevíravé/sklopné trojsklo přes plochu 1m2 do v 1,5m</t>
  </si>
  <si>
    <t>1700756176</t>
  </si>
  <si>
    <t>95</t>
  </si>
  <si>
    <t>766641131</t>
  </si>
  <si>
    <t>Montáž balkónových dveří dřevěných nebo plastových včetně rámu zdvojených do zdiva jednokřídlových bez nadsvětlíku</t>
  </si>
  <si>
    <t>-1905946790</t>
  </si>
  <si>
    <t>https://podminky.urs.cz/item/CS_URS_2025_02/766641131</t>
  </si>
  <si>
    <t>96</t>
  </si>
  <si>
    <t>61140058</t>
  </si>
  <si>
    <t>dveře plastové balkonové jednokřídlové trojsklo</t>
  </si>
  <si>
    <t>1756506962</t>
  </si>
  <si>
    <t>97</t>
  </si>
  <si>
    <t>766691811</t>
  </si>
  <si>
    <t>Demontáž parapetních desek šířky do 300 mm</t>
  </si>
  <si>
    <t>300369064</t>
  </si>
  <si>
    <t>https://podminky.urs.cz/item/CS_URS_2025_02/766691811</t>
  </si>
  <si>
    <t>16*1,45+1*2,15</t>
  </si>
  <si>
    <t>6*1,45+6*1,2</t>
  </si>
  <si>
    <t>16*0,95</t>
  </si>
  <si>
    <t>6*0,95</t>
  </si>
  <si>
    <t>98</t>
  </si>
  <si>
    <t>766694116</t>
  </si>
  <si>
    <t>Montáž ostatních truhlářských konstrukcí parapetních desek dřevěných nebo plastových šířky do 300 mm</t>
  </si>
  <si>
    <t>984870210</t>
  </si>
  <si>
    <t>https://podminky.urs.cz/item/CS_URS_2025_02/766694116</t>
  </si>
  <si>
    <t>99</t>
  </si>
  <si>
    <t>61140080</t>
  </si>
  <si>
    <t>parapet plastový vnitřní š 300mm</t>
  </si>
  <si>
    <t>1462650882</t>
  </si>
  <si>
    <t>100</t>
  </si>
  <si>
    <t>998766112</t>
  </si>
  <si>
    <t>Přesun hmot pro konstrukce truhlářské stanovený z hmotnosti přesunovaného materiálu vodorovná dopravní vzdálenost do 50 m s omezením mechanizace v objektech výšky přes 6 do 12 m</t>
  </si>
  <si>
    <t>-704478915</t>
  </si>
  <si>
    <t>https://podminky.urs.cz/item/CS_URS_2025_02/998766112</t>
  </si>
  <si>
    <t>767</t>
  </si>
  <si>
    <t>Konstrukce zámečnické</t>
  </si>
  <si>
    <t>101</t>
  </si>
  <si>
    <t>767161814</t>
  </si>
  <si>
    <t>Demontáž zábradlí do suti rovného nerozebíratelný spoj hmotnosti 1 m zábradlí přes 20 kg</t>
  </si>
  <si>
    <t>989567959</t>
  </si>
  <si>
    <t>https://podminky.urs.cz/item/CS_URS_2025_02/767161814</t>
  </si>
  <si>
    <t>5,9+7*(3,6+1,5*2)</t>
  </si>
  <si>
    <t>102</t>
  </si>
  <si>
    <t>767163203.R1</t>
  </si>
  <si>
    <t xml:space="preserve">D+M Zábradlí balkonů (celkem 7 ks) </t>
  </si>
  <si>
    <t>1340907698</t>
  </si>
  <si>
    <t>103</t>
  </si>
  <si>
    <t>767163203.R2</t>
  </si>
  <si>
    <t xml:space="preserve">D+M Zábradlí lodžie (celkem 1 ks) </t>
  </si>
  <si>
    <t>-778485641</t>
  </si>
  <si>
    <t>104</t>
  </si>
  <si>
    <t>767893116</t>
  </si>
  <si>
    <t>Montáž stříšek nad venkovními vstupy z kovových profilů kotvených k nosné konstrukci pomocí závěsů, výplň ze skla rovná, šířky přes 1,50 do 2,00 m</t>
  </si>
  <si>
    <t>731559041</t>
  </si>
  <si>
    <t>https://podminky.urs.cz/item/CS_URS_2025_02/767893116</t>
  </si>
  <si>
    <t>105</t>
  </si>
  <si>
    <t>2120804190</t>
  </si>
  <si>
    <t>Stříška vchodová JAP RAIN 1 800×1 000 mm</t>
  </si>
  <si>
    <t>1207080536</t>
  </si>
  <si>
    <t>Poznámka k položce:_x000d_
šířka: 1800 mm , šířka skla: 1000 mm , délka skla: 1800 mm , typ skla: ESG 6-6-2 čiré , rozteč otvorů: 1 200 mm , počet táhel: 2 , použití: vchodová stříška , pozn.: síla zateplení max 200 mm , označení: RAIN , výrobce: JAP , barva: sklo , hloubka: 1000 mm_x000d_
skleněná závěsná stříška nad vchodové dveře, nerezové tyče a kotvicí nastavitelné klouby, typ skla ESG 6-6-2 čiré, 1 800×1 000 mm</t>
  </si>
  <si>
    <t>106</t>
  </si>
  <si>
    <t>998767122</t>
  </si>
  <si>
    <t>Přesun hmot pro zámečnické konstrukce stanovený z hmotnosti přesunovaného materiálu vodorovná dopravní vzdálenost do 50 m ruční (bez užití mechanizace) v objektech výšky přes 6 do 12 m</t>
  </si>
  <si>
    <t>-1444247397</t>
  </si>
  <si>
    <t>https://podminky.urs.cz/item/CS_URS_2025_02/998767122</t>
  </si>
  <si>
    <t>783</t>
  </si>
  <si>
    <t>Dokončovací práce - nátěry</t>
  </si>
  <si>
    <t>107</t>
  </si>
  <si>
    <t>783101201</t>
  </si>
  <si>
    <t>Příprava podkladu truhlářských konstrukcí před provedením nátěru broušení smirkovým papírem nebo plátnem hrubé</t>
  </si>
  <si>
    <t>394959756</t>
  </si>
  <si>
    <t>https://podminky.urs.cz/item/CS_URS_2025_02/783101201</t>
  </si>
  <si>
    <t>(24,67+40-7+2)*1+ 7*3,6*1</t>
  </si>
  <si>
    <t>108</t>
  </si>
  <si>
    <t>783101401</t>
  </si>
  <si>
    <t>Příprava podkladu truhlářských konstrukcí před provedením nátěru ometení</t>
  </si>
  <si>
    <t>-351111056</t>
  </si>
  <si>
    <t>https://podminky.urs.cz/item/CS_URS_2025_02/783101401</t>
  </si>
  <si>
    <t>109</t>
  </si>
  <si>
    <t>783114101</t>
  </si>
  <si>
    <t>Základní nátěr truhlářských konstrukcí jednonásobný syntetický</t>
  </si>
  <si>
    <t>-715530700</t>
  </si>
  <si>
    <t>https://podminky.urs.cz/item/CS_URS_2025_02/783114101</t>
  </si>
  <si>
    <t>110</t>
  </si>
  <si>
    <t>783118101</t>
  </si>
  <si>
    <t>Lazurovací nátěr truhlářských konstrukcí jednonásobný syntetický</t>
  </si>
  <si>
    <t>1312653758</t>
  </si>
  <si>
    <t>https://podminky.urs.cz/item/CS_URS_2025_02/783118101</t>
  </si>
  <si>
    <t>111</t>
  </si>
  <si>
    <t>783301303</t>
  </si>
  <si>
    <t>Příprava podkladu zámečnických konstrukcí před provedením nátěru odrezivění odrezovačem bezoplachovým</t>
  </si>
  <si>
    <t>1522672908</t>
  </si>
  <si>
    <t>https://podminky.urs.cz/item/CS_URS_2025_02/783301303</t>
  </si>
  <si>
    <t>112</t>
  </si>
  <si>
    <t>783301311</t>
  </si>
  <si>
    <t>Příprava podkladu zámečnických konstrukcí před provedením nátěru odmaštění odmašťovačem vodou ředitelným</t>
  </si>
  <si>
    <t>-1080710490</t>
  </si>
  <si>
    <t>https://podminky.urs.cz/item/CS_URS_2025_02/783301311</t>
  </si>
  <si>
    <t>113</t>
  </si>
  <si>
    <t>783314201</t>
  </si>
  <si>
    <t>Základní antikorozní nátěr zámečnických konstrukcí jednonásobný syntetický standardní</t>
  </si>
  <si>
    <t>-1324934171</t>
  </si>
  <si>
    <t>https://podminky.urs.cz/item/CS_URS_2025_02/783314201</t>
  </si>
  <si>
    <t>114</t>
  </si>
  <si>
    <t>783317101</t>
  </si>
  <si>
    <t>Krycí nátěr (email) zámečnických konstrukcí jednonásobný syntetický standardní</t>
  </si>
  <si>
    <t>475501546</t>
  </si>
  <si>
    <t>https://podminky.urs.cz/item/CS_URS_2025_02/783317101</t>
  </si>
  <si>
    <t>115</t>
  </si>
  <si>
    <t>783913171</t>
  </si>
  <si>
    <t>Penetrační nátěr betonových podlah hrubých syntetický</t>
  </si>
  <si>
    <t>-1670864936</t>
  </si>
  <si>
    <t>https://podminky.urs.cz/item/CS_URS_2025_02/783913171</t>
  </si>
  <si>
    <t>Penetrace pod mazaninu</t>
  </si>
  <si>
    <t>3,6*1,5*7+1,*7</t>
  </si>
  <si>
    <t>784</t>
  </si>
  <si>
    <t>Dokončovací práce - malby a tapety</t>
  </si>
  <si>
    <t>116</t>
  </si>
  <si>
    <t>784181101</t>
  </si>
  <si>
    <t>Penetrace podkladu jednonásobná základní akrylátová bezbarvá v místnostech výšky do 3,80 m</t>
  </si>
  <si>
    <t>33065618</t>
  </si>
  <si>
    <t>https://podminky.urs.cz/item/CS_URS_2025_02/784181101</t>
  </si>
  <si>
    <t>117</t>
  </si>
  <si>
    <t>784211111</t>
  </si>
  <si>
    <t>Malby z malířských směsí oděruvzdorných za mokra dvojnásobné, bílé za mokra oděruvzdorné velmi dobře v místnostech výšky do 3,80 m</t>
  </si>
  <si>
    <t>1030185628</t>
  </si>
  <si>
    <t>https://podminky.urs.cz/item/CS_URS_2025_02/784211111</t>
  </si>
  <si>
    <t>118</t>
  </si>
  <si>
    <t>784211141</t>
  </si>
  <si>
    <t>Malby z malířských směsí oděruvzdorných za mokra Příplatek k cenám dvojnásobných maleb za zvýšenou pracnost při provádění malého rozsahu plochy do 5 m2</t>
  </si>
  <si>
    <t>368725193</t>
  </si>
  <si>
    <t>https://podminky.urs.cz/item/CS_URS_2025_02/784211141</t>
  </si>
  <si>
    <t>786</t>
  </si>
  <si>
    <t>Dokončovací práce - čalounické úpravy</t>
  </si>
  <si>
    <t>119</t>
  </si>
  <si>
    <t>786624111</t>
  </si>
  <si>
    <t>Montáž zastiňujících žaluzií lamelových do oken zdvojených otevíravých, sklápěcích nebo vyklápěcích dřevěných</t>
  </si>
  <si>
    <t>787758818</t>
  </si>
  <si>
    <t>https://podminky.urs.cz/item/CS_URS_2025_02/786624111</t>
  </si>
  <si>
    <t>16*1,45*1,5</t>
  </si>
  <si>
    <t>120</t>
  </si>
  <si>
    <t>55346200</t>
  </si>
  <si>
    <t>žaluzie horizontální interiérové</t>
  </si>
  <si>
    <t>892211943</t>
  </si>
  <si>
    <t>121</t>
  </si>
  <si>
    <t>786624111.R</t>
  </si>
  <si>
    <t>Dodávka a montáž sítí proti hmyzu do balkonových dveří</t>
  </si>
  <si>
    <t>-1427914977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</si>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</sst>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013254000" TargetMode="External" /><Relationship Id="rId2" Type="http://schemas.openxmlformats.org/officeDocument/2006/relationships/hyperlink" Target="https://podminky.urs.cz/item/CS_URS_2025_02/020001000" TargetMode="External" /><Relationship Id="rId3" Type="http://schemas.openxmlformats.org/officeDocument/2006/relationships/hyperlink" Target="https://podminky.urs.cz/item/CS_URS_2025_02/030001000" TargetMode="External" /><Relationship Id="rId4" Type="http://schemas.openxmlformats.org/officeDocument/2006/relationships/hyperlink" Target="https://podminky.urs.cz/item/CS_URS_2025_02/040001000" TargetMode="External" /><Relationship Id="rId5" Type="http://schemas.openxmlformats.org/officeDocument/2006/relationships/hyperlink" Target="https://podminky.urs.cz/item/CS_URS_2025_02/042103000" TargetMode="External" /><Relationship Id="rId6" Type="http://schemas.openxmlformats.org/officeDocument/2006/relationships/hyperlink" Target="https://podminky.urs.cz/item/CS_URS_2025_02/070001000" TargetMode="External" /><Relationship Id="rId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621151031" TargetMode="External" /><Relationship Id="rId2" Type="http://schemas.openxmlformats.org/officeDocument/2006/relationships/hyperlink" Target="https://podminky.urs.cz/item/CS_URS_2025_02/621531012" TargetMode="External" /><Relationship Id="rId3" Type="http://schemas.openxmlformats.org/officeDocument/2006/relationships/hyperlink" Target="https://podminky.urs.cz/item/CS_URS_2025_02/621221011" TargetMode="External" /><Relationship Id="rId4" Type="http://schemas.openxmlformats.org/officeDocument/2006/relationships/hyperlink" Target="https://podminky.urs.cz/item/CS_URS_2025_02/622142001" TargetMode="External" /><Relationship Id="rId5" Type="http://schemas.openxmlformats.org/officeDocument/2006/relationships/hyperlink" Target="https://podminky.urs.cz/item/CS_URS_2025_02/622151021" TargetMode="External" /><Relationship Id="rId6" Type="http://schemas.openxmlformats.org/officeDocument/2006/relationships/hyperlink" Target="https://podminky.urs.cz/item/CS_URS_2025_02/622511112" TargetMode="External" /><Relationship Id="rId7" Type="http://schemas.openxmlformats.org/officeDocument/2006/relationships/hyperlink" Target="https://podminky.urs.cz/item/CS_URS_2025_02/622151031" TargetMode="External" /><Relationship Id="rId8" Type="http://schemas.openxmlformats.org/officeDocument/2006/relationships/hyperlink" Target="https://podminky.urs.cz/item/CS_URS_2025_02/622531012" TargetMode="External" /><Relationship Id="rId9" Type="http://schemas.openxmlformats.org/officeDocument/2006/relationships/hyperlink" Target="https://podminky.urs.cz/item/CS_URS_2025_02/622222051" TargetMode="External" /><Relationship Id="rId10" Type="http://schemas.openxmlformats.org/officeDocument/2006/relationships/hyperlink" Target="https://podminky.urs.cz/item/CS_URS_2025_02/622221011" TargetMode="External" /><Relationship Id="rId11" Type="http://schemas.openxmlformats.org/officeDocument/2006/relationships/hyperlink" Target="https://podminky.urs.cz/item/CS_URS_2025_02/622221031" TargetMode="External" /><Relationship Id="rId12" Type="http://schemas.openxmlformats.org/officeDocument/2006/relationships/hyperlink" Target="https://podminky.urs.cz/item/CS_URS_2025_02/622252001" TargetMode="External" /><Relationship Id="rId13" Type="http://schemas.openxmlformats.org/officeDocument/2006/relationships/hyperlink" Target="https://podminky.urs.cz/item/CS_URS_2025_02/622252002" TargetMode="External" /><Relationship Id="rId14" Type="http://schemas.openxmlformats.org/officeDocument/2006/relationships/hyperlink" Target="https://podminky.urs.cz/item/CS_URS_2025_02/629991011" TargetMode="External" /><Relationship Id="rId15" Type="http://schemas.openxmlformats.org/officeDocument/2006/relationships/hyperlink" Target="https://podminky.urs.cz/item/CS_URS_2025_02/629995101" TargetMode="External" /><Relationship Id="rId16" Type="http://schemas.openxmlformats.org/officeDocument/2006/relationships/hyperlink" Target="https://podminky.urs.cz/item/CS_URS_2025_02/631311125" TargetMode="External" /><Relationship Id="rId17" Type="http://schemas.openxmlformats.org/officeDocument/2006/relationships/hyperlink" Target="https://podminky.urs.cz/item/CS_URS_2025_02/631319012" TargetMode="External" /><Relationship Id="rId18" Type="http://schemas.openxmlformats.org/officeDocument/2006/relationships/hyperlink" Target="https://podminky.urs.cz/item/CS_URS_2025_02/631319173" TargetMode="External" /><Relationship Id="rId19" Type="http://schemas.openxmlformats.org/officeDocument/2006/relationships/hyperlink" Target="https://podminky.urs.cz/item/CS_URS_2025_02/631319196" TargetMode="External" /><Relationship Id="rId20" Type="http://schemas.openxmlformats.org/officeDocument/2006/relationships/hyperlink" Target="https://podminky.urs.cz/item/CS_URS_2025_02/631362021" TargetMode="External" /><Relationship Id="rId21" Type="http://schemas.openxmlformats.org/officeDocument/2006/relationships/hyperlink" Target="https://podminky.urs.cz/item/CS_URS_2025_02/411351011" TargetMode="External" /><Relationship Id="rId22" Type="http://schemas.openxmlformats.org/officeDocument/2006/relationships/hyperlink" Target="https://podminky.urs.cz/item/CS_URS_2025_02/411351012" TargetMode="External" /><Relationship Id="rId23" Type="http://schemas.openxmlformats.org/officeDocument/2006/relationships/hyperlink" Target="https://podminky.urs.cz/item/CS_URS_2025_02/712771613" TargetMode="External" /><Relationship Id="rId24" Type="http://schemas.openxmlformats.org/officeDocument/2006/relationships/hyperlink" Target="https://podminky.urs.cz/item/CS_URS_2025_02/644941112" TargetMode="External" /><Relationship Id="rId25" Type="http://schemas.openxmlformats.org/officeDocument/2006/relationships/hyperlink" Target="https://podminky.urs.cz/item/CS_URS_2025_02/644941121" TargetMode="External" /><Relationship Id="rId26" Type="http://schemas.openxmlformats.org/officeDocument/2006/relationships/hyperlink" Target="https://podminky.urs.cz/item/CS_URS_2025_02/965042131" TargetMode="External" /><Relationship Id="rId27" Type="http://schemas.openxmlformats.org/officeDocument/2006/relationships/hyperlink" Target="https://podminky.urs.cz/item/CS_URS_2025_02/965081213" TargetMode="External" /><Relationship Id="rId28" Type="http://schemas.openxmlformats.org/officeDocument/2006/relationships/hyperlink" Target="https://podminky.urs.cz/item/CS_URS_2025_02/965081611" TargetMode="External" /><Relationship Id="rId29" Type="http://schemas.openxmlformats.org/officeDocument/2006/relationships/hyperlink" Target="https://podminky.urs.cz/item/CS_URS_2025_02/968082016" TargetMode="External" /><Relationship Id="rId30" Type="http://schemas.openxmlformats.org/officeDocument/2006/relationships/hyperlink" Target="https://podminky.urs.cz/item/CS_URS_2025_02/968082017" TargetMode="External" /><Relationship Id="rId31" Type="http://schemas.openxmlformats.org/officeDocument/2006/relationships/hyperlink" Target="https://podminky.urs.cz/item/CS_URS_2025_02/968082022" TargetMode="External" /><Relationship Id="rId32" Type="http://schemas.openxmlformats.org/officeDocument/2006/relationships/hyperlink" Target="https://podminky.urs.cz/item/CS_URS_2025_02/766691925" TargetMode="External" /><Relationship Id="rId33" Type="http://schemas.openxmlformats.org/officeDocument/2006/relationships/hyperlink" Target="https://podminky.urs.cz/item/CS_URS_2025_02/978015361" TargetMode="External" /><Relationship Id="rId34" Type="http://schemas.openxmlformats.org/officeDocument/2006/relationships/hyperlink" Target="https://podminky.urs.cz/item/CS_URS_2025_02/941111122" TargetMode="External" /><Relationship Id="rId35" Type="http://schemas.openxmlformats.org/officeDocument/2006/relationships/hyperlink" Target="https://podminky.urs.cz/item/CS_URS_2025_02/941111222" TargetMode="External" /><Relationship Id="rId36" Type="http://schemas.openxmlformats.org/officeDocument/2006/relationships/hyperlink" Target="https://podminky.urs.cz/item/CS_URS_2025_02/941111822" TargetMode="External" /><Relationship Id="rId37" Type="http://schemas.openxmlformats.org/officeDocument/2006/relationships/hyperlink" Target="https://podminky.urs.cz/item/CS_URS_2025_02/944511111" TargetMode="External" /><Relationship Id="rId38" Type="http://schemas.openxmlformats.org/officeDocument/2006/relationships/hyperlink" Target="https://podminky.urs.cz/item/CS_URS_2025_02/944511211" TargetMode="External" /><Relationship Id="rId39" Type="http://schemas.openxmlformats.org/officeDocument/2006/relationships/hyperlink" Target="https://podminky.urs.cz/item/CS_URS_2025_02/944511811" TargetMode="External" /><Relationship Id="rId40" Type="http://schemas.openxmlformats.org/officeDocument/2006/relationships/hyperlink" Target="https://podminky.urs.cz/item/CS_URS_2025_02/997013112" TargetMode="External" /><Relationship Id="rId41" Type="http://schemas.openxmlformats.org/officeDocument/2006/relationships/hyperlink" Target="https://podminky.urs.cz/item/CS_URS_2025_02/997013501" TargetMode="External" /><Relationship Id="rId42" Type="http://schemas.openxmlformats.org/officeDocument/2006/relationships/hyperlink" Target="https://podminky.urs.cz/item/CS_URS_2025_02/997013509" TargetMode="External" /><Relationship Id="rId43" Type="http://schemas.openxmlformats.org/officeDocument/2006/relationships/hyperlink" Target="https://podminky.urs.cz/item/CS_URS_2025_02/997013631" TargetMode="External" /><Relationship Id="rId44" Type="http://schemas.openxmlformats.org/officeDocument/2006/relationships/hyperlink" Target="https://podminky.urs.cz/item/CS_URS_2025_02/998011002" TargetMode="External" /><Relationship Id="rId45" Type="http://schemas.openxmlformats.org/officeDocument/2006/relationships/hyperlink" Target="https://podminky.urs.cz/item/CS_URS_2025_02/711141811" TargetMode="External" /><Relationship Id="rId46" Type="http://schemas.openxmlformats.org/officeDocument/2006/relationships/hyperlink" Target="https://podminky.urs.cz/item/CS_URS_2025_02/712361701" TargetMode="External" /><Relationship Id="rId47" Type="http://schemas.openxmlformats.org/officeDocument/2006/relationships/hyperlink" Target="https://podminky.urs.cz/item/CS_URS_2025_02/712391171" TargetMode="External" /><Relationship Id="rId48" Type="http://schemas.openxmlformats.org/officeDocument/2006/relationships/hyperlink" Target="https://podminky.urs.cz/item/CS_URS_2025_02/998712102" TargetMode="External" /><Relationship Id="rId49" Type="http://schemas.openxmlformats.org/officeDocument/2006/relationships/hyperlink" Target="https://podminky.urs.cz/item/CS_URS_2025_02/764002851" TargetMode="External" /><Relationship Id="rId50" Type="http://schemas.openxmlformats.org/officeDocument/2006/relationships/hyperlink" Target="https://podminky.urs.cz/item/CS_URS_2025_02/764002861" TargetMode="External" /><Relationship Id="rId51" Type="http://schemas.openxmlformats.org/officeDocument/2006/relationships/hyperlink" Target="https://podminky.urs.cz/item/CS_URS_2025_02/764004863" TargetMode="External" /><Relationship Id="rId52" Type="http://schemas.openxmlformats.org/officeDocument/2006/relationships/hyperlink" Target="https://podminky.urs.cz/item/CS_URS_2025_02/764226445" TargetMode="External" /><Relationship Id="rId53" Type="http://schemas.openxmlformats.org/officeDocument/2006/relationships/hyperlink" Target="https://podminky.urs.cz/item/CS_URS_2025_02/764508131" TargetMode="External" /><Relationship Id="rId54" Type="http://schemas.openxmlformats.org/officeDocument/2006/relationships/hyperlink" Target="https://podminky.urs.cz/item/CS_URS_2025_02/764508132" TargetMode="External" /><Relationship Id="rId55" Type="http://schemas.openxmlformats.org/officeDocument/2006/relationships/hyperlink" Target="https://podminky.urs.cz/item/CS_URS_2025_02/764508134" TargetMode="External" /><Relationship Id="rId56" Type="http://schemas.openxmlformats.org/officeDocument/2006/relationships/hyperlink" Target="https://podminky.urs.cz/item/CS_URS_2025_02/998764102" TargetMode="External" /><Relationship Id="rId57" Type="http://schemas.openxmlformats.org/officeDocument/2006/relationships/hyperlink" Target="https://podminky.urs.cz/item/CS_URS_2025_02/766622131" TargetMode="External" /><Relationship Id="rId58" Type="http://schemas.openxmlformats.org/officeDocument/2006/relationships/hyperlink" Target="https://podminky.urs.cz/item/CS_URS_2025_02/766641131" TargetMode="External" /><Relationship Id="rId59" Type="http://schemas.openxmlformats.org/officeDocument/2006/relationships/hyperlink" Target="https://podminky.urs.cz/item/CS_URS_2025_02/766691811" TargetMode="External" /><Relationship Id="rId60" Type="http://schemas.openxmlformats.org/officeDocument/2006/relationships/hyperlink" Target="https://podminky.urs.cz/item/CS_URS_2025_02/766694116" TargetMode="External" /><Relationship Id="rId61" Type="http://schemas.openxmlformats.org/officeDocument/2006/relationships/hyperlink" Target="https://podminky.urs.cz/item/CS_URS_2025_02/998766112" TargetMode="External" /><Relationship Id="rId62" Type="http://schemas.openxmlformats.org/officeDocument/2006/relationships/hyperlink" Target="https://podminky.urs.cz/item/CS_URS_2025_02/767161814" TargetMode="External" /><Relationship Id="rId63" Type="http://schemas.openxmlformats.org/officeDocument/2006/relationships/hyperlink" Target="https://podminky.urs.cz/item/CS_URS_2025_02/767893116" TargetMode="External" /><Relationship Id="rId64" Type="http://schemas.openxmlformats.org/officeDocument/2006/relationships/hyperlink" Target="https://podminky.urs.cz/item/CS_URS_2025_02/998767122" TargetMode="External" /><Relationship Id="rId65" Type="http://schemas.openxmlformats.org/officeDocument/2006/relationships/hyperlink" Target="https://podminky.urs.cz/item/CS_URS_2025_02/783101201" TargetMode="External" /><Relationship Id="rId66" Type="http://schemas.openxmlformats.org/officeDocument/2006/relationships/hyperlink" Target="https://podminky.urs.cz/item/CS_URS_2025_02/783101401" TargetMode="External" /><Relationship Id="rId67" Type="http://schemas.openxmlformats.org/officeDocument/2006/relationships/hyperlink" Target="https://podminky.urs.cz/item/CS_URS_2025_02/783114101" TargetMode="External" /><Relationship Id="rId68" Type="http://schemas.openxmlformats.org/officeDocument/2006/relationships/hyperlink" Target="https://podminky.urs.cz/item/CS_URS_2025_02/783118101" TargetMode="External" /><Relationship Id="rId69" Type="http://schemas.openxmlformats.org/officeDocument/2006/relationships/hyperlink" Target="https://podminky.urs.cz/item/CS_URS_2025_02/783301303" TargetMode="External" /><Relationship Id="rId70" Type="http://schemas.openxmlformats.org/officeDocument/2006/relationships/hyperlink" Target="https://podminky.urs.cz/item/CS_URS_2025_02/783301311" TargetMode="External" /><Relationship Id="rId71" Type="http://schemas.openxmlformats.org/officeDocument/2006/relationships/hyperlink" Target="https://podminky.urs.cz/item/CS_URS_2025_02/783314201" TargetMode="External" /><Relationship Id="rId72" Type="http://schemas.openxmlformats.org/officeDocument/2006/relationships/hyperlink" Target="https://podminky.urs.cz/item/CS_URS_2025_02/783317101" TargetMode="External" /><Relationship Id="rId73" Type="http://schemas.openxmlformats.org/officeDocument/2006/relationships/hyperlink" Target="https://podminky.urs.cz/item/CS_URS_2025_02/783913171" TargetMode="External" /><Relationship Id="rId74" Type="http://schemas.openxmlformats.org/officeDocument/2006/relationships/hyperlink" Target="https://podminky.urs.cz/item/CS_URS_2025_02/784181101" TargetMode="External" /><Relationship Id="rId75" Type="http://schemas.openxmlformats.org/officeDocument/2006/relationships/hyperlink" Target="https://podminky.urs.cz/item/CS_URS_2025_02/784211111" TargetMode="External" /><Relationship Id="rId76" Type="http://schemas.openxmlformats.org/officeDocument/2006/relationships/hyperlink" Target="https://podminky.urs.cz/item/CS_URS_2025_02/784211141" TargetMode="External" /><Relationship Id="rId77" Type="http://schemas.openxmlformats.org/officeDocument/2006/relationships/hyperlink" Target="https://podminky.urs.cz/item/CS_URS_2025_02/786624111" TargetMode="External" /><Relationship Id="rId7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22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32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36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37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38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39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40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41</v>
      </c>
      <c r="E29" s="50"/>
      <c r="F29" s="35" t="s">
        <v>42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43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44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45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46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47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48</v>
      </c>
      <c r="U35" s="57"/>
      <c r="V35" s="57"/>
      <c r="W35" s="57"/>
      <c r="X35" s="59" t="s">
        <v>49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50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25/10/01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Zateplení, oprava balkonů a výměna výplní otvorů části objektu DPS - 2.etapa - část B a C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19. 12. 2025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Nové Město na Moravě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 xml:space="preserve"> </v>
      </c>
      <c r="AN49" s="67"/>
      <c r="AO49" s="67"/>
      <c r="AP49" s="67"/>
      <c r="AQ49" s="43"/>
      <c r="AR49" s="47"/>
      <c r="AS49" s="77" t="s">
        <v>51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25.6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33</v>
      </c>
      <c r="AJ50" s="43"/>
      <c r="AK50" s="43"/>
      <c r="AL50" s="43"/>
      <c r="AM50" s="76" t="str">
        <f>IF(E20="","",E20)</f>
        <v>Ing. Martin Šolc, Smrková 1639, Nové Město na Mora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52</v>
      </c>
      <c r="D52" s="90"/>
      <c r="E52" s="90"/>
      <c r="F52" s="90"/>
      <c r="G52" s="90"/>
      <c r="H52" s="91"/>
      <c r="I52" s="92" t="s">
        <v>53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54</v>
      </c>
      <c r="AH52" s="90"/>
      <c r="AI52" s="90"/>
      <c r="AJ52" s="90"/>
      <c r="AK52" s="90"/>
      <c r="AL52" s="90"/>
      <c r="AM52" s="90"/>
      <c r="AN52" s="92" t="s">
        <v>55</v>
      </c>
      <c r="AO52" s="90"/>
      <c r="AP52" s="90"/>
      <c r="AQ52" s="94" t="s">
        <v>56</v>
      </c>
      <c r="AR52" s="47"/>
      <c r="AS52" s="95" t="s">
        <v>57</v>
      </c>
      <c r="AT52" s="96" t="s">
        <v>58</v>
      </c>
      <c r="AU52" s="96" t="s">
        <v>59</v>
      </c>
      <c r="AV52" s="96" t="s">
        <v>60</v>
      </c>
      <c r="AW52" s="96" t="s">
        <v>61</v>
      </c>
      <c r="AX52" s="96" t="s">
        <v>62</v>
      </c>
      <c r="AY52" s="96" t="s">
        <v>63</v>
      </c>
      <c r="AZ52" s="96" t="s">
        <v>64</v>
      </c>
      <c r="BA52" s="96" t="s">
        <v>65</v>
      </c>
      <c r="BB52" s="96" t="s">
        <v>66</v>
      </c>
      <c r="BC52" s="96" t="s">
        <v>67</v>
      </c>
      <c r="BD52" s="97" t="s">
        <v>68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69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70</v>
      </c>
      <c r="BT54" s="112" t="s">
        <v>71</v>
      </c>
      <c r="BU54" s="113" t="s">
        <v>72</v>
      </c>
      <c r="BV54" s="112" t="s">
        <v>73</v>
      </c>
      <c r="BW54" s="112" t="s">
        <v>5</v>
      </c>
      <c r="BX54" s="112" t="s">
        <v>74</v>
      </c>
      <c r="CL54" s="112" t="s">
        <v>19</v>
      </c>
    </row>
    <row r="55" s="7" customFormat="1" ht="16.5" customHeight="1">
      <c r="A55" s="114" t="s">
        <v>75</v>
      </c>
      <c r="B55" s="115"/>
      <c r="C55" s="116"/>
      <c r="D55" s="117" t="s">
        <v>76</v>
      </c>
      <c r="E55" s="117"/>
      <c r="F55" s="117"/>
      <c r="G55" s="117"/>
      <c r="H55" s="117"/>
      <c r="I55" s="118"/>
      <c r="J55" s="117" t="s">
        <v>77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01 - Vedlejší rozpočto...'!J30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78</v>
      </c>
      <c r="AR55" s="121"/>
      <c r="AS55" s="122">
        <v>0</v>
      </c>
      <c r="AT55" s="123">
        <f>ROUND(SUM(AV55:AW55),2)</f>
        <v>0</v>
      </c>
      <c r="AU55" s="124">
        <f>'SO 01 - Vedlejší rozpočto...'!P85</f>
        <v>0</v>
      </c>
      <c r="AV55" s="123">
        <f>'SO 01 - Vedlejší rozpočto...'!J33</f>
        <v>0</v>
      </c>
      <c r="AW55" s="123">
        <f>'SO 01 - Vedlejší rozpočto...'!J34</f>
        <v>0</v>
      </c>
      <c r="AX55" s="123">
        <f>'SO 01 - Vedlejší rozpočto...'!J35</f>
        <v>0</v>
      </c>
      <c r="AY55" s="123">
        <f>'SO 01 - Vedlejší rozpočto...'!J36</f>
        <v>0</v>
      </c>
      <c r="AZ55" s="123">
        <f>'SO 01 - Vedlejší rozpočto...'!F33</f>
        <v>0</v>
      </c>
      <c r="BA55" s="123">
        <f>'SO 01 - Vedlejší rozpočto...'!F34</f>
        <v>0</v>
      </c>
      <c r="BB55" s="123">
        <f>'SO 01 - Vedlejší rozpočto...'!F35</f>
        <v>0</v>
      </c>
      <c r="BC55" s="123">
        <f>'SO 01 - Vedlejší rozpočto...'!F36</f>
        <v>0</v>
      </c>
      <c r="BD55" s="125">
        <f>'SO 01 - Vedlejší rozpočto...'!F37</f>
        <v>0</v>
      </c>
      <c r="BE55" s="7"/>
      <c r="BT55" s="126" t="s">
        <v>79</v>
      </c>
      <c r="BV55" s="126" t="s">
        <v>73</v>
      </c>
      <c r="BW55" s="126" t="s">
        <v>80</v>
      </c>
      <c r="BX55" s="126" t="s">
        <v>5</v>
      </c>
      <c r="CL55" s="126" t="s">
        <v>19</v>
      </c>
      <c r="CM55" s="126" t="s">
        <v>79</v>
      </c>
    </row>
    <row r="56" s="7" customFormat="1" ht="16.5" customHeight="1">
      <c r="A56" s="114" t="s">
        <v>75</v>
      </c>
      <c r="B56" s="115"/>
      <c r="C56" s="116"/>
      <c r="D56" s="117" t="s">
        <v>81</v>
      </c>
      <c r="E56" s="117"/>
      <c r="F56" s="117"/>
      <c r="G56" s="117"/>
      <c r="H56" s="117"/>
      <c r="I56" s="118"/>
      <c r="J56" s="117" t="s">
        <v>82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 02 - Zateplení'!J30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78</v>
      </c>
      <c r="AR56" s="121"/>
      <c r="AS56" s="127">
        <v>0</v>
      </c>
      <c r="AT56" s="128">
        <f>ROUND(SUM(AV56:AW56),2)</f>
        <v>0</v>
      </c>
      <c r="AU56" s="129">
        <f>'SO 02 - Zateplení'!P96</f>
        <v>0</v>
      </c>
      <c r="AV56" s="128">
        <f>'SO 02 - Zateplení'!J33</f>
        <v>0</v>
      </c>
      <c r="AW56" s="128">
        <f>'SO 02 - Zateplení'!J34</f>
        <v>0</v>
      </c>
      <c r="AX56" s="128">
        <f>'SO 02 - Zateplení'!J35</f>
        <v>0</v>
      </c>
      <c r="AY56" s="128">
        <f>'SO 02 - Zateplení'!J36</f>
        <v>0</v>
      </c>
      <c r="AZ56" s="128">
        <f>'SO 02 - Zateplení'!F33</f>
        <v>0</v>
      </c>
      <c r="BA56" s="128">
        <f>'SO 02 - Zateplení'!F34</f>
        <v>0</v>
      </c>
      <c r="BB56" s="128">
        <f>'SO 02 - Zateplení'!F35</f>
        <v>0</v>
      </c>
      <c r="BC56" s="128">
        <f>'SO 02 - Zateplení'!F36</f>
        <v>0</v>
      </c>
      <c r="BD56" s="130">
        <f>'SO 02 - Zateplení'!F37</f>
        <v>0</v>
      </c>
      <c r="BE56" s="7"/>
      <c r="BT56" s="126" t="s">
        <v>79</v>
      </c>
      <c r="BV56" s="126" t="s">
        <v>73</v>
      </c>
      <c r="BW56" s="126" t="s">
        <v>83</v>
      </c>
      <c r="BX56" s="126" t="s">
        <v>5</v>
      </c>
      <c r="CL56" s="126" t="s">
        <v>19</v>
      </c>
      <c r="CM56" s="126" t="s">
        <v>79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ud8Xz7IwbMW1nWyTg/H68f6kxPtBd/Ljviu9nQPg+FswkqSmYISjhM85k7o9DoWoK9Juyx9ZP3IGS8f9OHB8aA==" hashValue="W/db/RSVTF3diA5m0QqO6ortaOK6Gw2qW/HB7DQuM7o3SGwvwTYhqmd1YS5eAAy20j4uofujAuqXpzDAWS2xY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Vedlejší rozpočto...'!C2" display="/"/>
    <hyperlink ref="A56" location="'SO 02 - Zateplen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79</v>
      </c>
    </row>
    <row r="4" s="1" customFormat="1" ht="24.96" customHeight="1">
      <c r="B4" s="23"/>
      <c r="D4" s="133" t="s">
        <v>84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Zateplení, oprava balkonů a výměna výplní otvorů části objektu DPS - 2.etapa - část B a C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85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86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19. 12. 2025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tr">
        <f>IF('Rekapitulace stavby'!AN10="","",'Rekapitulace stavby'!AN10)</f>
        <v/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tr">
        <f>IF('Rekapitulace stavby'!E11="","",'Rekapitulace stavby'!E11)</f>
        <v>Město Nové Město na Moravě</v>
      </c>
      <c r="F15" s="41"/>
      <c r="G15" s="41"/>
      <c r="H15" s="41"/>
      <c r="I15" s="135" t="s">
        <v>28</v>
      </c>
      <c r="J15" s="139" t="str">
        <f>IF('Rekapitulace stavby'!AN11="","",'Rekapitulace stavby'!AN11)</f>
        <v/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tr">
        <f>IF('Rekapitulace stavby'!AN16="","",'Rekapitulace stavby'!AN16)</f>
        <v/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tr">
        <f>IF('Rekapitulace stavby'!E17="","",'Rekapitulace stavby'!E17)</f>
        <v xml:space="preserve"> </v>
      </c>
      <c r="F21" s="41"/>
      <c r="G21" s="41"/>
      <c r="H21" s="41"/>
      <c r="I21" s="135" t="s">
        <v>28</v>
      </c>
      <c r="J21" s="139" t="str">
        <f>IF('Rekapitulace stavby'!AN17="","",'Rekapitulace stavby'!AN17)</f>
        <v/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33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>Ing. Martin Šolc, Smrková 1639, Nové Město na Mora</v>
      </c>
      <c r="F24" s="41"/>
      <c r="G24" s="41"/>
      <c r="H24" s="41"/>
      <c r="I24" s="135" t="s">
        <v>28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35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37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39</v>
      </c>
      <c r="G32" s="41"/>
      <c r="H32" s="41"/>
      <c r="I32" s="148" t="s">
        <v>38</v>
      </c>
      <c r="J32" s="148" t="s">
        <v>40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41</v>
      </c>
      <c r="E33" s="135" t="s">
        <v>42</v>
      </c>
      <c r="F33" s="150">
        <f>ROUND((SUM(BE85:BE103)),  2)</f>
        <v>0</v>
      </c>
      <c r="G33" s="41"/>
      <c r="H33" s="41"/>
      <c r="I33" s="151">
        <v>0.20999999999999999</v>
      </c>
      <c r="J33" s="150">
        <f>ROUND(((SUM(BE85:BE103))*I33),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43</v>
      </c>
      <c r="F34" s="150">
        <f>ROUND((SUM(BF85:BF103)),  2)</f>
        <v>0</v>
      </c>
      <c r="G34" s="41"/>
      <c r="H34" s="41"/>
      <c r="I34" s="151">
        <v>0.12</v>
      </c>
      <c r="J34" s="150">
        <f>ROUND(((SUM(BF85:BF103))*I34),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44</v>
      </c>
      <c r="F35" s="150">
        <f>ROUND((SUM(BG85:BG103)),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45</v>
      </c>
      <c r="F36" s="150">
        <f>ROUND((SUM(BH85:BH103)),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46</v>
      </c>
      <c r="F37" s="150">
        <f>ROUND((SUM(BI85:BI103)),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87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Zateplení, oprava balkonů a výměna výplní otvorů části objektu DPS - 2.etapa - část B a C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85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01 - Vedlejší rozpočtové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19. 12. 2025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Nové Město na Moravě</v>
      </c>
      <c r="G54" s="43"/>
      <c r="H54" s="43"/>
      <c r="I54" s="35" t="s">
        <v>31</v>
      </c>
      <c r="J54" s="39" t="str">
        <f>E21</f>
        <v xml:space="preserve"> 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40.0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33</v>
      </c>
      <c r="J55" s="39" t="str">
        <f>E24</f>
        <v>Ing. Martin Šolc, Smrková 1639, Nové Město na Mora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88</v>
      </c>
      <c r="D57" s="165"/>
      <c r="E57" s="165"/>
      <c r="F57" s="165"/>
      <c r="G57" s="165"/>
      <c r="H57" s="165"/>
      <c r="I57" s="165"/>
      <c r="J57" s="166" t="s">
        <v>89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69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90</v>
      </c>
    </row>
    <row r="60" s="9" customFormat="1" ht="24.96" customHeight="1">
      <c r="A60" s="9"/>
      <c r="B60" s="168"/>
      <c r="C60" s="169"/>
      <c r="D60" s="170" t="s">
        <v>91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92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93</v>
      </c>
      <c r="E62" s="177"/>
      <c r="F62" s="177"/>
      <c r="G62" s="177"/>
      <c r="H62" s="177"/>
      <c r="I62" s="177"/>
      <c r="J62" s="178">
        <f>J90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94</v>
      </c>
      <c r="E63" s="177"/>
      <c r="F63" s="177"/>
      <c r="G63" s="177"/>
      <c r="H63" s="177"/>
      <c r="I63" s="177"/>
      <c r="J63" s="178">
        <f>J93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95</v>
      </c>
      <c r="E64" s="177"/>
      <c r="F64" s="177"/>
      <c r="G64" s="177"/>
      <c r="H64" s="177"/>
      <c r="I64" s="177"/>
      <c r="J64" s="178">
        <f>J96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96</v>
      </c>
      <c r="E65" s="177"/>
      <c r="F65" s="177"/>
      <c r="G65" s="177"/>
      <c r="H65" s="177"/>
      <c r="I65" s="177"/>
      <c r="J65" s="178">
        <f>J101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97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Zateplení, oprava balkonů a výměna výplní otvorů části objektu DPS - 2.etapa - část B a C</v>
      </c>
      <c r="F75" s="35"/>
      <c r="G75" s="35"/>
      <c r="H75" s="35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85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SO 01 - Vedlejší rozpočtové náklady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 xml:space="preserve"> </v>
      </c>
      <c r="G79" s="43"/>
      <c r="H79" s="43"/>
      <c r="I79" s="35" t="s">
        <v>23</v>
      </c>
      <c r="J79" s="75" t="str">
        <f>IF(J12="","",J12)</f>
        <v>19. 12. 2025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>Město Nové Město na Moravě</v>
      </c>
      <c r="G81" s="43"/>
      <c r="H81" s="43"/>
      <c r="I81" s="35" t="s">
        <v>31</v>
      </c>
      <c r="J81" s="39" t="str">
        <f>E21</f>
        <v xml:space="preserve"> 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40.05" customHeight="1">
      <c r="A82" s="41"/>
      <c r="B82" s="42"/>
      <c r="C82" s="35" t="s">
        <v>29</v>
      </c>
      <c r="D82" s="43"/>
      <c r="E82" s="43"/>
      <c r="F82" s="30" t="str">
        <f>IF(E18="","",E18)</f>
        <v>Vyplň údaj</v>
      </c>
      <c r="G82" s="43"/>
      <c r="H82" s="43"/>
      <c r="I82" s="35" t="s">
        <v>33</v>
      </c>
      <c r="J82" s="39" t="str">
        <f>E24</f>
        <v>Ing. Martin Šolc, Smrková 1639, Nové Město na Mora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0"/>
      <c r="B84" s="181"/>
      <c r="C84" s="182" t="s">
        <v>98</v>
      </c>
      <c r="D84" s="183" t="s">
        <v>56</v>
      </c>
      <c r="E84" s="183" t="s">
        <v>52</v>
      </c>
      <c r="F84" s="183" t="s">
        <v>53</v>
      </c>
      <c r="G84" s="183" t="s">
        <v>99</v>
      </c>
      <c r="H84" s="183" t="s">
        <v>100</v>
      </c>
      <c r="I84" s="183" t="s">
        <v>101</v>
      </c>
      <c r="J84" s="183" t="s">
        <v>89</v>
      </c>
      <c r="K84" s="184" t="s">
        <v>102</v>
      </c>
      <c r="L84" s="185"/>
      <c r="M84" s="95" t="s">
        <v>19</v>
      </c>
      <c r="N84" s="96" t="s">
        <v>41</v>
      </c>
      <c r="O84" s="96" t="s">
        <v>103</v>
      </c>
      <c r="P84" s="96" t="s">
        <v>104</v>
      </c>
      <c r="Q84" s="96" t="s">
        <v>105</v>
      </c>
      <c r="R84" s="96" t="s">
        <v>106</v>
      </c>
      <c r="S84" s="96" t="s">
        <v>107</v>
      </c>
      <c r="T84" s="97" t="s">
        <v>108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1"/>
      <c r="B85" s="42"/>
      <c r="C85" s="102" t="s">
        <v>109</v>
      </c>
      <c r="D85" s="43"/>
      <c r="E85" s="43"/>
      <c r="F85" s="43"/>
      <c r="G85" s="43"/>
      <c r="H85" s="43"/>
      <c r="I85" s="43"/>
      <c r="J85" s="186">
        <f>BK85</f>
        <v>0</v>
      </c>
      <c r="K85" s="43"/>
      <c r="L85" s="47"/>
      <c r="M85" s="98"/>
      <c r="N85" s="187"/>
      <c r="O85" s="99"/>
      <c r="P85" s="188">
        <f>P86</f>
        <v>0</v>
      </c>
      <c r="Q85" s="99"/>
      <c r="R85" s="188">
        <f>R86</f>
        <v>0</v>
      </c>
      <c r="S85" s="99"/>
      <c r="T85" s="189">
        <f>T86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70</v>
      </c>
      <c r="AU85" s="20" t="s">
        <v>90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70</v>
      </c>
      <c r="E86" s="194" t="s">
        <v>110</v>
      </c>
      <c r="F86" s="194" t="s">
        <v>77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P87+P90+P93+P96+P101</f>
        <v>0</v>
      </c>
      <c r="Q86" s="199"/>
      <c r="R86" s="200">
        <f>R87+R90+R93+R96+R101</f>
        <v>0</v>
      </c>
      <c r="S86" s="199"/>
      <c r="T86" s="201">
        <f>T87+T90+T93+T96+T101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111</v>
      </c>
      <c r="AT86" s="203" t="s">
        <v>70</v>
      </c>
      <c r="AU86" s="203" t="s">
        <v>71</v>
      </c>
      <c r="AY86" s="202" t="s">
        <v>112</v>
      </c>
      <c r="BK86" s="204">
        <f>BK87+BK90+BK93+BK96+BK101</f>
        <v>0</v>
      </c>
    </row>
    <row r="87" s="12" customFormat="1" ht="22.8" customHeight="1">
      <c r="A87" s="12"/>
      <c r="B87" s="191"/>
      <c r="C87" s="192"/>
      <c r="D87" s="193" t="s">
        <v>70</v>
      </c>
      <c r="E87" s="205" t="s">
        <v>113</v>
      </c>
      <c r="F87" s="205" t="s">
        <v>114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SUM(P88:P89)</f>
        <v>0</v>
      </c>
      <c r="Q87" s="199"/>
      <c r="R87" s="200">
        <f>SUM(R88:R89)</f>
        <v>0</v>
      </c>
      <c r="S87" s="199"/>
      <c r="T87" s="201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111</v>
      </c>
      <c r="AT87" s="203" t="s">
        <v>70</v>
      </c>
      <c r="AU87" s="203" t="s">
        <v>79</v>
      </c>
      <c r="AY87" s="202" t="s">
        <v>112</v>
      </c>
      <c r="BK87" s="204">
        <f>SUM(BK88:BK89)</f>
        <v>0</v>
      </c>
    </row>
    <row r="88" s="2" customFormat="1" ht="16.5" customHeight="1">
      <c r="A88" s="41"/>
      <c r="B88" s="42"/>
      <c r="C88" s="207" t="s">
        <v>79</v>
      </c>
      <c r="D88" s="207" t="s">
        <v>115</v>
      </c>
      <c r="E88" s="208" t="s">
        <v>116</v>
      </c>
      <c r="F88" s="209" t="s">
        <v>117</v>
      </c>
      <c r="G88" s="210" t="s">
        <v>118</v>
      </c>
      <c r="H88" s="211">
        <v>1</v>
      </c>
      <c r="I88" s="212"/>
      <c r="J88" s="213">
        <f>ROUND(I88*H88,2)</f>
        <v>0</v>
      </c>
      <c r="K88" s="209" t="s">
        <v>119</v>
      </c>
      <c r="L88" s="47"/>
      <c r="M88" s="214" t="s">
        <v>19</v>
      </c>
      <c r="N88" s="215" t="s">
        <v>43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120</v>
      </c>
      <c r="AT88" s="218" t="s">
        <v>115</v>
      </c>
      <c r="AU88" s="218" t="s">
        <v>121</v>
      </c>
      <c r="AY88" s="20" t="s">
        <v>112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121</v>
      </c>
      <c r="BK88" s="219">
        <f>ROUND(I88*H88,2)</f>
        <v>0</v>
      </c>
      <c r="BL88" s="20" t="s">
        <v>120</v>
      </c>
      <c r="BM88" s="218" t="s">
        <v>122</v>
      </c>
    </row>
    <row r="89" s="2" customFormat="1">
      <c r="A89" s="41"/>
      <c r="B89" s="42"/>
      <c r="C89" s="43"/>
      <c r="D89" s="220" t="s">
        <v>123</v>
      </c>
      <c r="E89" s="43"/>
      <c r="F89" s="221" t="s">
        <v>124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123</v>
      </c>
      <c r="AU89" s="20" t="s">
        <v>121</v>
      </c>
    </row>
    <row r="90" s="12" customFormat="1" ht="22.8" customHeight="1">
      <c r="A90" s="12"/>
      <c r="B90" s="191"/>
      <c r="C90" s="192"/>
      <c r="D90" s="193" t="s">
        <v>70</v>
      </c>
      <c r="E90" s="205" t="s">
        <v>125</v>
      </c>
      <c r="F90" s="205" t="s">
        <v>126</v>
      </c>
      <c r="G90" s="192"/>
      <c r="H90" s="192"/>
      <c r="I90" s="195"/>
      <c r="J90" s="206">
        <f>BK90</f>
        <v>0</v>
      </c>
      <c r="K90" s="192"/>
      <c r="L90" s="197"/>
      <c r="M90" s="198"/>
      <c r="N90" s="199"/>
      <c r="O90" s="199"/>
      <c r="P90" s="200">
        <f>SUM(P91:P92)</f>
        <v>0</v>
      </c>
      <c r="Q90" s="199"/>
      <c r="R90" s="200">
        <f>SUM(R91:R92)</f>
        <v>0</v>
      </c>
      <c r="S90" s="199"/>
      <c r="T90" s="201">
        <f>SUM(T91:T92)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111</v>
      </c>
      <c r="AT90" s="203" t="s">
        <v>70</v>
      </c>
      <c r="AU90" s="203" t="s">
        <v>79</v>
      </c>
      <c r="AY90" s="202" t="s">
        <v>112</v>
      </c>
      <c r="BK90" s="204">
        <f>SUM(BK91:BK92)</f>
        <v>0</v>
      </c>
    </row>
    <row r="91" s="2" customFormat="1" ht="16.5" customHeight="1">
      <c r="A91" s="41"/>
      <c r="B91" s="42"/>
      <c r="C91" s="207" t="s">
        <v>121</v>
      </c>
      <c r="D91" s="207" t="s">
        <v>115</v>
      </c>
      <c r="E91" s="208" t="s">
        <v>127</v>
      </c>
      <c r="F91" s="209" t="s">
        <v>126</v>
      </c>
      <c r="G91" s="210" t="s">
        <v>118</v>
      </c>
      <c r="H91" s="211">
        <v>1</v>
      </c>
      <c r="I91" s="212"/>
      <c r="J91" s="213">
        <f>ROUND(I91*H91,2)</f>
        <v>0</v>
      </c>
      <c r="K91" s="209" t="s">
        <v>119</v>
      </c>
      <c r="L91" s="47"/>
      <c r="M91" s="214" t="s">
        <v>19</v>
      </c>
      <c r="N91" s="215" t="s">
        <v>43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128</v>
      </c>
      <c r="AT91" s="218" t="s">
        <v>115</v>
      </c>
      <c r="AU91" s="218" t="s">
        <v>121</v>
      </c>
      <c r="AY91" s="20" t="s">
        <v>112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121</v>
      </c>
      <c r="BK91" s="219">
        <f>ROUND(I91*H91,2)</f>
        <v>0</v>
      </c>
      <c r="BL91" s="20" t="s">
        <v>128</v>
      </c>
      <c r="BM91" s="218" t="s">
        <v>129</v>
      </c>
    </row>
    <row r="92" s="2" customFormat="1">
      <c r="A92" s="41"/>
      <c r="B92" s="42"/>
      <c r="C92" s="43"/>
      <c r="D92" s="220" t="s">
        <v>123</v>
      </c>
      <c r="E92" s="43"/>
      <c r="F92" s="221" t="s">
        <v>130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123</v>
      </c>
      <c r="AU92" s="20" t="s">
        <v>121</v>
      </c>
    </row>
    <row r="93" s="12" customFormat="1" ht="22.8" customHeight="1">
      <c r="A93" s="12"/>
      <c r="B93" s="191"/>
      <c r="C93" s="192"/>
      <c r="D93" s="193" t="s">
        <v>70</v>
      </c>
      <c r="E93" s="205" t="s">
        <v>131</v>
      </c>
      <c r="F93" s="205" t="s">
        <v>132</v>
      </c>
      <c r="G93" s="192"/>
      <c r="H93" s="192"/>
      <c r="I93" s="195"/>
      <c r="J93" s="206">
        <f>BK93</f>
        <v>0</v>
      </c>
      <c r="K93" s="192"/>
      <c r="L93" s="197"/>
      <c r="M93" s="198"/>
      <c r="N93" s="199"/>
      <c r="O93" s="199"/>
      <c r="P93" s="200">
        <f>SUM(P94:P95)</f>
        <v>0</v>
      </c>
      <c r="Q93" s="199"/>
      <c r="R93" s="200">
        <f>SUM(R94:R95)</f>
        <v>0</v>
      </c>
      <c r="S93" s="199"/>
      <c r="T93" s="201">
        <f>SUM(T94:T95)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111</v>
      </c>
      <c r="AT93" s="203" t="s">
        <v>70</v>
      </c>
      <c r="AU93" s="203" t="s">
        <v>79</v>
      </c>
      <c r="AY93" s="202" t="s">
        <v>112</v>
      </c>
      <c r="BK93" s="204">
        <f>SUM(BK94:BK95)</f>
        <v>0</v>
      </c>
    </row>
    <row r="94" s="2" customFormat="1" ht="16.5" customHeight="1">
      <c r="A94" s="41"/>
      <c r="B94" s="42"/>
      <c r="C94" s="207" t="s">
        <v>133</v>
      </c>
      <c r="D94" s="207" t="s">
        <v>115</v>
      </c>
      <c r="E94" s="208" t="s">
        <v>134</v>
      </c>
      <c r="F94" s="209" t="s">
        <v>132</v>
      </c>
      <c r="G94" s="210" t="s">
        <v>118</v>
      </c>
      <c r="H94" s="211">
        <v>1</v>
      </c>
      <c r="I94" s="212"/>
      <c r="J94" s="213">
        <f>ROUND(I94*H94,2)</f>
        <v>0</v>
      </c>
      <c r="K94" s="209" t="s">
        <v>119</v>
      </c>
      <c r="L94" s="47"/>
      <c r="M94" s="214" t="s">
        <v>19</v>
      </c>
      <c r="N94" s="215" t="s">
        <v>43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128</v>
      </c>
      <c r="AT94" s="218" t="s">
        <v>115</v>
      </c>
      <c r="AU94" s="218" t="s">
        <v>121</v>
      </c>
      <c r="AY94" s="20" t="s">
        <v>112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20" t="s">
        <v>121</v>
      </c>
      <c r="BK94" s="219">
        <f>ROUND(I94*H94,2)</f>
        <v>0</v>
      </c>
      <c r="BL94" s="20" t="s">
        <v>128</v>
      </c>
      <c r="BM94" s="218" t="s">
        <v>135</v>
      </c>
    </row>
    <row r="95" s="2" customFormat="1">
      <c r="A95" s="41"/>
      <c r="B95" s="42"/>
      <c r="C95" s="43"/>
      <c r="D95" s="220" t="s">
        <v>123</v>
      </c>
      <c r="E95" s="43"/>
      <c r="F95" s="221" t="s">
        <v>136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123</v>
      </c>
      <c r="AU95" s="20" t="s">
        <v>121</v>
      </c>
    </row>
    <row r="96" s="12" customFormat="1" ht="22.8" customHeight="1">
      <c r="A96" s="12"/>
      <c r="B96" s="191"/>
      <c r="C96" s="192"/>
      <c r="D96" s="193" t="s">
        <v>70</v>
      </c>
      <c r="E96" s="205" t="s">
        <v>137</v>
      </c>
      <c r="F96" s="205" t="s">
        <v>138</v>
      </c>
      <c r="G96" s="192"/>
      <c r="H96" s="192"/>
      <c r="I96" s="195"/>
      <c r="J96" s="206">
        <f>BK96</f>
        <v>0</v>
      </c>
      <c r="K96" s="192"/>
      <c r="L96" s="197"/>
      <c r="M96" s="198"/>
      <c r="N96" s="199"/>
      <c r="O96" s="199"/>
      <c r="P96" s="200">
        <f>SUM(P97:P100)</f>
        <v>0</v>
      </c>
      <c r="Q96" s="199"/>
      <c r="R96" s="200">
        <f>SUM(R97:R100)</f>
        <v>0</v>
      </c>
      <c r="S96" s="199"/>
      <c r="T96" s="201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111</v>
      </c>
      <c r="AT96" s="203" t="s">
        <v>70</v>
      </c>
      <c r="AU96" s="203" t="s">
        <v>79</v>
      </c>
      <c r="AY96" s="202" t="s">
        <v>112</v>
      </c>
      <c r="BK96" s="204">
        <f>SUM(BK97:BK100)</f>
        <v>0</v>
      </c>
    </row>
    <row r="97" s="2" customFormat="1" ht="16.5" customHeight="1">
      <c r="A97" s="41"/>
      <c r="B97" s="42"/>
      <c r="C97" s="207" t="s">
        <v>120</v>
      </c>
      <c r="D97" s="207" t="s">
        <v>115</v>
      </c>
      <c r="E97" s="208" t="s">
        <v>139</v>
      </c>
      <c r="F97" s="209" t="s">
        <v>138</v>
      </c>
      <c r="G97" s="210" t="s">
        <v>118</v>
      </c>
      <c r="H97" s="211">
        <v>1</v>
      </c>
      <c r="I97" s="212"/>
      <c r="J97" s="213">
        <f>ROUND(I97*H97,2)</f>
        <v>0</v>
      </c>
      <c r="K97" s="209" t="s">
        <v>119</v>
      </c>
      <c r="L97" s="47"/>
      <c r="M97" s="214" t="s">
        <v>19</v>
      </c>
      <c r="N97" s="215" t="s">
        <v>43</v>
      </c>
      <c r="O97" s="87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8" t="s">
        <v>128</v>
      </c>
      <c r="AT97" s="218" t="s">
        <v>115</v>
      </c>
      <c r="AU97" s="218" t="s">
        <v>121</v>
      </c>
      <c r="AY97" s="20" t="s">
        <v>112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20" t="s">
        <v>121</v>
      </c>
      <c r="BK97" s="219">
        <f>ROUND(I97*H97,2)</f>
        <v>0</v>
      </c>
      <c r="BL97" s="20" t="s">
        <v>128</v>
      </c>
      <c r="BM97" s="218" t="s">
        <v>140</v>
      </c>
    </row>
    <row r="98" s="2" customFormat="1">
      <c r="A98" s="41"/>
      <c r="B98" s="42"/>
      <c r="C98" s="43"/>
      <c r="D98" s="220" t="s">
        <v>123</v>
      </c>
      <c r="E98" s="43"/>
      <c r="F98" s="221" t="s">
        <v>141</v>
      </c>
      <c r="G98" s="43"/>
      <c r="H98" s="43"/>
      <c r="I98" s="222"/>
      <c r="J98" s="43"/>
      <c r="K98" s="43"/>
      <c r="L98" s="47"/>
      <c r="M98" s="223"/>
      <c r="N98" s="22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123</v>
      </c>
      <c r="AU98" s="20" t="s">
        <v>121</v>
      </c>
    </row>
    <row r="99" s="2" customFormat="1" ht="16.5" customHeight="1">
      <c r="A99" s="41"/>
      <c r="B99" s="42"/>
      <c r="C99" s="207" t="s">
        <v>111</v>
      </c>
      <c r="D99" s="207" t="s">
        <v>115</v>
      </c>
      <c r="E99" s="208" t="s">
        <v>142</v>
      </c>
      <c r="F99" s="209" t="s">
        <v>143</v>
      </c>
      <c r="G99" s="210" t="s">
        <v>118</v>
      </c>
      <c r="H99" s="211">
        <v>1</v>
      </c>
      <c r="I99" s="212"/>
      <c r="J99" s="213">
        <f>ROUND(I99*H99,2)</f>
        <v>0</v>
      </c>
      <c r="K99" s="209" t="s">
        <v>119</v>
      </c>
      <c r="L99" s="47"/>
      <c r="M99" s="214" t="s">
        <v>19</v>
      </c>
      <c r="N99" s="215" t="s">
        <v>43</v>
      </c>
      <c r="O99" s="87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128</v>
      </c>
      <c r="AT99" s="218" t="s">
        <v>115</v>
      </c>
      <c r="AU99" s="218" t="s">
        <v>121</v>
      </c>
      <c r="AY99" s="20" t="s">
        <v>112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20" t="s">
        <v>121</v>
      </c>
      <c r="BK99" s="219">
        <f>ROUND(I99*H99,2)</f>
        <v>0</v>
      </c>
      <c r="BL99" s="20" t="s">
        <v>128</v>
      </c>
      <c r="BM99" s="218" t="s">
        <v>144</v>
      </c>
    </row>
    <row r="100" s="2" customFormat="1">
      <c r="A100" s="41"/>
      <c r="B100" s="42"/>
      <c r="C100" s="43"/>
      <c r="D100" s="220" t="s">
        <v>123</v>
      </c>
      <c r="E100" s="43"/>
      <c r="F100" s="221" t="s">
        <v>145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123</v>
      </c>
      <c r="AU100" s="20" t="s">
        <v>121</v>
      </c>
    </row>
    <row r="101" s="12" customFormat="1" ht="22.8" customHeight="1">
      <c r="A101" s="12"/>
      <c r="B101" s="191"/>
      <c r="C101" s="192"/>
      <c r="D101" s="193" t="s">
        <v>70</v>
      </c>
      <c r="E101" s="205" t="s">
        <v>146</v>
      </c>
      <c r="F101" s="205" t="s">
        <v>147</v>
      </c>
      <c r="G101" s="192"/>
      <c r="H101" s="192"/>
      <c r="I101" s="195"/>
      <c r="J101" s="206">
        <f>BK101</f>
        <v>0</v>
      </c>
      <c r="K101" s="192"/>
      <c r="L101" s="197"/>
      <c r="M101" s="198"/>
      <c r="N101" s="199"/>
      <c r="O101" s="199"/>
      <c r="P101" s="200">
        <f>SUM(P102:P103)</f>
        <v>0</v>
      </c>
      <c r="Q101" s="199"/>
      <c r="R101" s="200">
        <f>SUM(R102:R103)</f>
        <v>0</v>
      </c>
      <c r="S101" s="199"/>
      <c r="T101" s="201">
        <f>SUM(T102:T103)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2" t="s">
        <v>111</v>
      </c>
      <c r="AT101" s="203" t="s">
        <v>70</v>
      </c>
      <c r="AU101" s="203" t="s">
        <v>79</v>
      </c>
      <c r="AY101" s="202" t="s">
        <v>112</v>
      </c>
      <c r="BK101" s="204">
        <f>SUM(BK102:BK103)</f>
        <v>0</v>
      </c>
    </row>
    <row r="102" s="2" customFormat="1" ht="16.5" customHeight="1">
      <c r="A102" s="41"/>
      <c r="B102" s="42"/>
      <c r="C102" s="207" t="s">
        <v>148</v>
      </c>
      <c r="D102" s="207" t="s">
        <v>115</v>
      </c>
      <c r="E102" s="208" t="s">
        <v>149</v>
      </c>
      <c r="F102" s="209" t="s">
        <v>147</v>
      </c>
      <c r="G102" s="210" t="s">
        <v>118</v>
      </c>
      <c r="H102" s="211">
        <v>1</v>
      </c>
      <c r="I102" s="212"/>
      <c r="J102" s="213">
        <f>ROUND(I102*H102,2)</f>
        <v>0</v>
      </c>
      <c r="K102" s="209" t="s">
        <v>119</v>
      </c>
      <c r="L102" s="47"/>
      <c r="M102" s="214" t="s">
        <v>19</v>
      </c>
      <c r="N102" s="215" t="s">
        <v>43</v>
      </c>
      <c r="O102" s="87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128</v>
      </c>
      <c r="AT102" s="218" t="s">
        <v>115</v>
      </c>
      <c r="AU102" s="218" t="s">
        <v>121</v>
      </c>
      <c r="AY102" s="20" t="s">
        <v>112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20" t="s">
        <v>121</v>
      </c>
      <c r="BK102" s="219">
        <f>ROUND(I102*H102,2)</f>
        <v>0</v>
      </c>
      <c r="BL102" s="20" t="s">
        <v>128</v>
      </c>
      <c r="BM102" s="218" t="s">
        <v>150</v>
      </c>
    </row>
    <row r="103" s="2" customFormat="1">
      <c r="A103" s="41"/>
      <c r="B103" s="42"/>
      <c r="C103" s="43"/>
      <c r="D103" s="220" t="s">
        <v>123</v>
      </c>
      <c r="E103" s="43"/>
      <c r="F103" s="221" t="s">
        <v>151</v>
      </c>
      <c r="G103" s="43"/>
      <c r="H103" s="43"/>
      <c r="I103" s="222"/>
      <c r="J103" s="43"/>
      <c r="K103" s="43"/>
      <c r="L103" s="47"/>
      <c r="M103" s="225"/>
      <c r="N103" s="226"/>
      <c r="O103" s="227"/>
      <c r="P103" s="227"/>
      <c r="Q103" s="227"/>
      <c r="R103" s="227"/>
      <c r="S103" s="227"/>
      <c r="T103" s="22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123</v>
      </c>
      <c r="AU103" s="20" t="s">
        <v>121</v>
      </c>
    </row>
    <row r="104" s="2" customFormat="1" ht="6.96" customHeight="1">
      <c r="A104" s="41"/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47"/>
      <c r="M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</sheetData>
  <sheetProtection sheet="1" autoFilter="0" formatColumns="0" formatRows="0" objects="1" scenarios="1" spinCount="100000" saltValue="iSRox/uohH9Lkkg7BY24xil7h3dh8DWeMeVqnFjK/n+0Az/A6PAsFSnS+gNrRfG56HjNXiy1zOjppL1zasx2yw==" hashValue="wB1edRSA6Ty/Cnn3NPUbXKJN7RjY0Y9k51fg6WW/EsEiZqCcreIBOAZSenXANYdfo/kl6q8LOaFWUxAZL02q1g==" algorithmName="SHA-512" password="CC35"/>
  <autoFilter ref="C84:K103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5_02/013254000"/>
    <hyperlink ref="F92" r:id="rId2" display="https://podminky.urs.cz/item/CS_URS_2025_02/020001000"/>
    <hyperlink ref="F95" r:id="rId3" display="https://podminky.urs.cz/item/CS_URS_2025_02/030001000"/>
    <hyperlink ref="F98" r:id="rId4" display="https://podminky.urs.cz/item/CS_URS_2025_02/040001000"/>
    <hyperlink ref="F100" r:id="rId5" display="https://podminky.urs.cz/item/CS_URS_2025_02/042103000"/>
    <hyperlink ref="F103" r:id="rId6" display="https://podminky.urs.cz/item/CS_URS_2025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79</v>
      </c>
    </row>
    <row r="4" s="1" customFormat="1" ht="24.96" customHeight="1">
      <c r="B4" s="23"/>
      <c r="D4" s="133" t="s">
        <v>84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Zateplení, oprava balkonů a výměna výplní otvorů části objektu DPS - 2.etapa - část B a C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85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152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19. 12. 2025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tr">
        <f>IF('Rekapitulace stavby'!AN10="","",'Rekapitulace stavby'!AN10)</f>
        <v/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tr">
        <f>IF('Rekapitulace stavby'!E11="","",'Rekapitulace stavby'!E11)</f>
        <v>Město Nové Město na Moravě</v>
      </c>
      <c r="F15" s="41"/>
      <c r="G15" s="41"/>
      <c r="H15" s="41"/>
      <c r="I15" s="135" t="s">
        <v>28</v>
      </c>
      <c r="J15" s="139" t="str">
        <f>IF('Rekapitulace stavby'!AN11="","",'Rekapitulace stavby'!AN11)</f>
        <v/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tr">
        <f>IF('Rekapitulace stavby'!AN16="","",'Rekapitulace stavby'!AN16)</f>
        <v/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tr">
        <f>IF('Rekapitulace stavby'!E17="","",'Rekapitulace stavby'!E17)</f>
        <v xml:space="preserve"> </v>
      </c>
      <c r="F21" s="41"/>
      <c r="G21" s="41"/>
      <c r="H21" s="41"/>
      <c r="I21" s="135" t="s">
        <v>28</v>
      </c>
      <c r="J21" s="139" t="str">
        <f>IF('Rekapitulace stavby'!AN17="","",'Rekapitulace stavby'!AN17)</f>
        <v/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33</v>
      </c>
      <c r="E23" s="41"/>
      <c r="F23" s="41"/>
      <c r="G23" s="41"/>
      <c r="H23" s="41"/>
      <c r="I23" s="135" t="s">
        <v>26</v>
      </c>
      <c r="J23" s="139" t="str">
        <f>IF('Rekapitulace stavby'!AN19="","",'Rekapitulace stavby'!AN19)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stavby'!E20="","",'Rekapitulace stavby'!E20)</f>
        <v>Ing. Martin Šolc, Smrková 1639, Nové Město na Mora</v>
      </c>
      <c r="F24" s="41"/>
      <c r="G24" s="41"/>
      <c r="H24" s="41"/>
      <c r="I24" s="135" t="s">
        <v>28</v>
      </c>
      <c r="J24" s="139" t="str">
        <f>IF('Rekapitulace stavby'!AN20="","",'Rekapitulace stavby'!AN20)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35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37</v>
      </c>
      <c r="E30" s="41"/>
      <c r="F30" s="41"/>
      <c r="G30" s="41"/>
      <c r="H30" s="41"/>
      <c r="I30" s="41"/>
      <c r="J30" s="147">
        <f>ROUND(J96,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39</v>
      </c>
      <c r="G32" s="41"/>
      <c r="H32" s="41"/>
      <c r="I32" s="148" t="s">
        <v>38</v>
      </c>
      <c r="J32" s="148" t="s">
        <v>40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41</v>
      </c>
      <c r="E33" s="135" t="s">
        <v>42</v>
      </c>
      <c r="F33" s="150">
        <f>ROUND((SUM(BE96:BE511)),  2)</f>
        <v>0</v>
      </c>
      <c r="G33" s="41"/>
      <c r="H33" s="41"/>
      <c r="I33" s="151">
        <v>0.20999999999999999</v>
      </c>
      <c r="J33" s="150">
        <f>ROUND(((SUM(BE96:BE511))*I33),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43</v>
      </c>
      <c r="F34" s="150">
        <f>ROUND((SUM(BF96:BF511)),  2)</f>
        <v>0</v>
      </c>
      <c r="G34" s="41"/>
      <c r="H34" s="41"/>
      <c r="I34" s="151">
        <v>0.12</v>
      </c>
      <c r="J34" s="150">
        <f>ROUND(((SUM(BF96:BF511))*I34),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44</v>
      </c>
      <c r="F35" s="150">
        <f>ROUND((SUM(BG96:BG511)),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45</v>
      </c>
      <c r="F36" s="150">
        <f>ROUND((SUM(BH96:BH511)),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46</v>
      </c>
      <c r="F37" s="150">
        <f>ROUND((SUM(BI96:BI511)),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87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Zateplení, oprava balkonů a výměna výplní otvorů části objektu DPS - 2.etapa - část B a C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85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02 - Zateplení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19. 12. 2025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Nové Město na Moravě</v>
      </c>
      <c r="G54" s="43"/>
      <c r="H54" s="43"/>
      <c r="I54" s="35" t="s">
        <v>31</v>
      </c>
      <c r="J54" s="39" t="str">
        <f>E21</f>
        <v xml:space="preserve"> 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40.0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33</v>
      </c>
      <c r="J55" s="39" t="str">
        <f>E24</f>
        <v>Ing. Martin Šolc, Smrková 1639, Nové Město na Mora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88</v>
      </c>
      <c r="D57" s="165"/>
      <c r="E57" s="165"/>
      <c r="F57" s="165"/>
      <c r="G57" s="165"/>
      <c r="H57" s="165"/>
      <c r="I57" s="165"/>
      <c r="J57" s="166" t="s">
        <v>89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69</v>
      </c>
      <c r="D59" s="43"/>
      <c r="E59" s="43"/>
      <c r="F59" s="43"/>
      <c r="G59" s="43"/>
      <c r="H59" s="43"/>
      <c r="I59" s="43"/>
      <c r="J59" s="105">
        <f>J96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90</v>
      </c>
    </row>
    <row r="60" s="9" customFormat="1" ht="24.96" customHeight="1">
      <c r="A60" s="9"/>
      <c r="B60" s="168"/>
      <c r="C60" s="169"/>
      <c r="D60" s="170" t="s">
        <v>153</v>
      </c>
      <c r="E60" s="171"/>
      <c r="F60" s="171"/>
      <c r="G60" s="171"/>
      <c r="H60" s="171"/>
      <c r="I60" s="171"/>
      <c r="J60" s="172">
        <f>J97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154</v>
      </c>
      <c r="E61" s="177"/>
      <c r="F61" s="177"/>
      <c r="G61" s="177"/>
      <c r="H61" s="177"/>
      <c r="I61" s="177"/>
      <c r="J61" s="178">
        <f>J98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155</v>
      </c>
      <c r="E62" s="177"/>
      <c r="F62" s="177"/>
      <c r="G62" s="177"/>
      <c r="H62" s="177"/>
      <c r="I62" s="177"/>
      <c r="J62" s="178">
        <f>J207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156</v>
      </c>
      <c r="E63" s="177"/>
      <c r="F63" s="177"/>
      <c r="G63" s="177"/>
      <c r="H63" s="177"/>
      <c r="I63" s="177"/>
      <c r="J63" s="178">
        <f>J257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157</v>
      </c>
      <c r="E64" s="177"/>
      <c r="F64" s="177"/>
      <c r="G64" s="177"/>
      <c r="H64" s="177"/>
      <c r="I64" s="177"/>
      <c r="J64" s="178">
        <f>J290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158</v>
      </c>
      <c r="E65" s="177"/>
      <c r="F65" s="177"/>
      <c r="G65" s="177"/>
      <c r="H65" s="177"/>
      <c r="I65" s="177"/>
      <c r="J65" s="178">
        <f>J309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159</v>
      </c>
      <c r="E66" s="177"/>
      <c r="F66" s="177"/>
      <c r="G66" s="177"/>
      <c r="H66" s="177"/>
      <c r="I66" s="177"/>
      <c r="J66" s="178">
        <f>J319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8"/>
      <c r="C67" s="169"/>
      <c r="D67" s="170" t="s">
        <v>160</v>
      </c>
      <c r="E67" s="171"/>
      <c r="F67" s="171"/>
      <c r="G67" s="171"/>
      <c r="H67" s="171"/>
      <c r="I67" s="171"/>
      <c r="J67" s="172">
        <f>J322</f>
        <v>0</v>
      </c>
      <c r="K67" s="169"/>
      <c r="L67" s="17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4"/>
      <c r="C68" s="175"/>
      <c r="D68" s="176" t="s">
        <v>161</v>
      </c>
      <c r="E68" s="177"/>
      <c r="F68" s="177"/>
      <c r="G68" s="177"/>
      <c r="H68" s="177"/>
      <c r="I68" s="177"/>
      <c r="J68" s="178">
        <f>J323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162</v>
      </c>
      <c r="E69" s="177"/>
      <c r="F69" s="177"/>
      <c r="G69" s="177"/>
      <c r="H69" s="177"/>
      <c r="I69" s="177"/>
      <c r="J69" s="178">
        <f>J327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163</v>
      </c>
      <c r="E70" s="177"/>
      <c r="F70" s="177"/>
      <c r="G70" s="177"/>
      <c r="H70" s="177"/>
      <c r="I70" s="177"/>
      <c r="J70" s="178">
        <f>J348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164</v>
      </c>
      <c r="E71" s="177"/>
      <c r="F71" s="177"/>
      <c r="G71" s="177"/>
      <c r="H71" s="177"/>
      <c r="I71" s="177"/>
      <c r="J71" s="178">
        <f>J357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165</v>
      </c>
      <c r="E72" s="177"/>
      <c r="F72" s="177"/>
      <c r="G72" s="177"/>
      <c r="H72" s="177"/>
      <c r="I72" s="177"/>
      <c r="J72" s="178">
        <f>J379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4"/>
      <c r="C73" s="175"/>
      <c r="D73" s="176" t="s">
        <v>166</v>
      </c>
      <c r="E73" s="177"/>
      <c r="F73" s="177"/>
      <c r="G73" s="177"/>
      <c r="H73" s="177"/>
      <c r="I73" s="177"/>
      <c r="J73" s="178">
        <f>J425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4"/>
      <c r="C74" s="175"/>
      <c r="D74" s="176" t="s">
        <v>167</v>
      </c>
      <c r="E74" s="177"/>
      <c r="F74" s="177"/>
      <c r="G74" s="177"/>
      <c r="H74" s="177"/>
      <c r="I74" s="177"/>
      <c r="J74" s="178">
        <f>J437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4"/>
      <c r="C75" s="175"/>
      <c r="D75" s="176" t="s">
        <v>168</v>
      </c>
      <c r="E75" s="177"/>
      <c r="F75" s="177"/>
      <c r="G75" s="177"/>
      <c r="H75" s="177"/>
      <c r="I75" s="177"/>
      <c r="J75" s="178">
        <f>J462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4"/>
      <c r="C76" s="175"/>
      <c r="D76" s="176" t="s">
        <v>169</v>
      </c>
      <c r="E76" s="177"/>
      <c r="F76" s="177"/>
      <c r="G76" s="177"/>
      <c r="H76" s="177"/>
      <c r="I76" s="177"/>
      <c r="J76" s="178">
        <f>J502</f>
        <v>0</v>
      </c>
      <c r="K76" s="175"/>
      <c r="L76" s="17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82" s="2" customFormat="1" ht="6.96" customHeight="1">
      <c r="A82" s="41"/>
      <c r="B82" s="64"/>
      <c r="C82" s="65"/>
      <c r="D82" s="65"/>
      <c r="E82" s="65"/>
      <c r="F82" s="65"/>
      <c r="G82" s="65"/>
      <c r="H82" s="65"/>
      <c r="I82" s="65"/>
      <c r="J82" s="65"/>
      <c r="K82" s="65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24.96" customHeight="1">
      <c r="A83" s="41"/>
      <c r="B83" s="42"/>
      <c r="C83" s="26" t="s">
        <v>97</v>
      </c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16</v>
      </c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163" t="str">
        <f>E7</f>
        <v>Zateplení, oprava balkonů a výměna výplní otvorů části objektu DPS - 2.etapa - část B a C</v>
      </c>
      <c r="F86" s="35"/>
      <c r="G86" s="35"/>
      <c r="H86" s="35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85</v>
      </c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6.5" customHeight="1">
      <c r="A88" s="41"/>
      <c r="B88" s="42"/>
      <c r="C88" s="43"/>
      <c r="D88" s="43"/>
      <c r="E88" s="72" t="str">
        <f>E9</f>
        <v>SO 02 - Zateplení</v>
      </c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21</v>
      </c>
      <c r="D90" s="43"/>
      <c r="E90" s="43"/>
      <c r="F90" s="30" t="str">
        <f>F12</f>
        <v xml:space="preserve"> </v>
      </c>
      <c r="G90" s="43"/>
      <c r="H90" s="43"/>
      <c r="I90" s="35" t="s">
        <v>23</v>
      </c>
      <c r="J90" s="75" t="str">
        <f>IF(J12="","",J12)</f>
        <v>19. 12. 2025</v>
      </c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25</v>
      </c>
      <c r="D92" s="43"/>
      <c r="E92" s="43"/>
      <c r="F92" s="30" t="str">
        <f>E15</f>
        <v>Město Nové Město na Moravě</v>
      </c>
      <c r="G92" s="43"/>
      <c r="H92" s="43"/>
      <c r="I92" s="35" t="s">
        <v>31</v>
      </c>
      <c r="J92" s="39" t="str">
        <f>E21</f>
        <v xml:space="preserve"> </v>
      </c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40.05" customHeight="1">
      <c r="A93" s="41"/>
      <c r="B93" s="42"/>
      <c r="C93" s="35" t="s">
        <v>29</v>
      </c>
      <c r="D93" s="43"/>
      <c r="E93" s="43"/>
      <c r="F93" s="30" t="str">
        <f>IF(E18="","",E18)</f>
        <v>Vyplň údaj</v>
      </c>
      <c r="G93" s="43"/>
      <c r="H93" s="43"/>
      <c r="I93" s="35" t="s">
        <v>33</v>
      </c>
      <c r="J93" s="39" t="str">
        <f>E24</f>
        <v>Ing. Martin Šolc, Smrková 1639, Nové Město na Mora</v>
      </c>
      <c r="K93" s="43"/>
      <c r="L93" s="13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0.32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3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11" customFormat="1" ht="29.28" customHeight="1">
      <c r="A95" s="180"/>
      <c r="B95" s="181"/>
      <c r="C95" s="182" t="s">
        <v>98</v>
      </c>
      <c r="D95" s="183" t="s">
        <v>56</v>
      </c>
      <c r="E95" s="183" t="s">
        <v>52</v>
      </c>
      <c r="F95" s="183" t="s">
        <v>53</v>
      </c>
      <c r="G95" s="183" t="s">
        <v>99</v>
      </c>
      <c r="H95" s="183" t="s">
        <v>100</v>
      </c>
      <c r="I95" s="183" t="s">
        <v>101</v>
      </c>
      <c r="J95" s="183" t="s">
        <v>89</v>
      </c>
      <c r="K95" s="184" t="s">
        <v>102</v>
      </c>
      <c r="L95" s="185"/>
      <c r="M95" s="95" t="s">
        <v>19</v>
      </c>
      <c r="N95" s="96" t="s">
        <v>41</v>
      </c>
      <c r="O95" s="96" t="s">
        <v>103</v>
      </c>
      <c r="P95" s="96" t="s">
        <v>104</v>
      </c>
      <c r="Q95" s="96" t="s">
        <v>105</v>
      </c>
      <c r="R95" s="96" t="s">
        <v>106</v>
      </c>
      <c r="S95" s="96" t="s">
        <v>107</v>
      </c>
      <c r="T95" s="97" t="s">
        <v>108</v>
      </c>
      <c r="U95" s="180"/>
      <c r="V95" s="180"/>
      <c r="W95" s="180"/>
      <c r="X95" s="180"/>
      <c r="Y95" s="180"/>
      <c r="Z95" s="180"/>
      <c r="AA95" s="180"/>
      <c r="AB95" s="180"/>
      <c r="AC95" s="180"/>
      <c r="AD95" s="180"/>
      <c r="AE95" s="180"/>
    </row>
    <row r="96" s="2" customFormat="1" ht="22.8" customHeight="1">
      <c r="A96" s="41"/>
      <c r="B96" s="42"/>
      <c r="C96" s="102" t="s">
        <v>109</v>
      </c>
      <c r="D96" s="43"/>
      <c r="E96" s="43"/>
      <c r="F96" s="43"/>
      <c r="G96" s="43"/>
      <c r="H96" s="43"/>
      <c r="I96" s="43"/>
      <c r="J96" s="186">
        <f>BK96</f>
        <v>0</v>
      </c>
      <c r="K96" s="43"/>
      <c r="L96" s="47"/>
      <c r="M96" s="98"/>
      <c r="N96" s="187"/>
      <c r="O96" s="99"/>
      <c r="P96" s="188">
        <f>P97+P322</f>
        <v>0</v>
      </c>
      <c r="Q96" s="99"/>
      <c r="R96" s="188">
        <f>R97+R322</f>
        <v>35.031041723999998</v>
      </c>
      <c r="S96" s="99"/>
      <c r="T96" s="189">
        <f>T97+T322</f>
        <v>21.635560400000003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70</v>
      </c>
      <c r="AU96" s="20" t="s">
        <v>90</v>
      </c>
      <c r="BK96" s="190">
        <f>BK97+BK322</f>
        <v>0</v>
      </c>
    </row>
    <row r="97" s="12" customFormat="1" ht="25.92" customHeight="1">
      <c r="A97" s="12"/>
      <c r="B97" s="191"/>
      <c r="C97" s="192"/>
      <c r="D97" s="193" t="s">
        <v>70</v>
      </c>
      <c r="E97" s="194" t="s">
        <v>170</v>
      </c>
      <c r="F97" s="194" t="s">
        <v>171</v>
      </c>
      <c r="G97" s="192"/>
      <c r="H97" s="192"/>
      <c r="I97" s="195"/>
      <c r="J97" s="196">
        <f>BK97</f>
        <v>0</v>
      </c>
      <c r="K97" s="192"/>
      <c r="L97" s="197"/>
      <c r="M97" s="198"/>
      <c r="N97" s="199"/>
      <c r="O97" s="199"/>
      <c r="P97" s="200">
        <f>P98+P207+P257+P290+P309+P319</f>
        <v>0</v>
      </c>
      <c r="Q97" s="199"/>
      <c r="R97" s="200">
        <f>R98+R207+R257+R290+R309+R319</f>
        <v>30.491298334</v>
      </c>
      <c r="S97" s="199"/>
      <c r="T97" s="201">
        <f>T98+T207+T257+T290+T309+T319</f>
        <v>19.457939500000002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79</v>
      </c>
      <c r="AT97" s="203" t="s">
        <v>70</v>
      </c>
      <c r="AU97" s="203" t="s">
        <v>71</v>
      </c>
      <c r="AY97" s="202" t="s">
        <v>112</v>
      </c>
      <c r="BK97" s="204">
        <f>BK98+BK207+BK257+BK290+BK309+BK319</f>
        <v>0</v>
      </c>
    </row>
    <row r="98" s="12" customFormat="1" ht="22.8" customHeight="1">
      <c r="A98" s="12"/>
      <c r="B98" s="191"/>
      <c r="C98" s="192"/>
      <c r="D98" s="193" t="s">
        <v>70</v>
      </c>
      <c r="E98" s="205" t="s">
        <v>148</v>
      </c>
      <c r="F98" s="205" t="s">
        <v>172</v>
      </c>
      <c r="G98" s="192"/>
      <c r="H98" s="192"/>
      <c r="I98" s="195"/>
      <c r="J98" s="206">
        <f>BK98</f>
        <v>0</v>
      </c>
      <c r="K98" s="192"/>
      <c r="L98" s="197"/>
      <c r="M98" s="198"/>
      <c r="N98" s="199"/>
      <c r="O98" s="199"/>
      <c r="P98" s="200">
        <f>SUM(P99:P206)</f>
        <v>0</v>
      </c>
      <c r="Q98" s="199"/>
      <c r="R98" s="200">
        <f>SUM(R99:R206)</f>
        <v>30.491298334</v>
      </c>
      <c r="S98" s="199"/>
      <c r="T98" s="201">
        <f>SUM(T99:T206)</f>
        <v>0.0013765000000000001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2" t="s">
        <v>79</v>
      </c>
      <c r="AT98" s="203" t="s">
        <v>70</v>
      </c>
      <c r="AU98" s="203" t="s">
        <v>79</v>
      </c>
      <c r="AY98" s="202" t="s">
        <v>112</v>
      </c>
      <c r="BK98" s="204">
        <f>SUM(BK99:BK206)</f>
        <v>0</v>
      </c>
    </row>
    <row r="99" s="2" customFormat="1" ht="16.5" customHeight="1">
      <c r="A99" s="41"/>
      <c r="B99" s="42"/>
      <c r="C99" s="207" t="s">
        <v>79</v>
      </c>
      <c r="D99" s="207" t="s">
        <v>115</v>
      </c>
      <c r="E99" s="208" t="s">
        <v>173</v>
      </c>
      <c r="F99" s="209" t="s">
        <v>174</v>
      </c>
      <c r="G99" s="210" t="s">
        <v>175</v>
      </c>
      <c r="H99" s="211">
        <v>49.350000000000001</v>
      </c>
      <c r="I99" s="212"/>
      <c r="J99" s="213">
        <f>ROUND(I99*H99,2)</f>
        <v>0</v>
      </c>
      <c r="K99" s="209" t="s">
        <v>119</v>
      </c>
      <c r="L99" s="47"/>
      <c r="M99" s="214" t="s">
        <v>19</v>
      </c>
      <c r="N99" s="215" t="s">
        <v>43</v>
      </c>
      <c r="O99" s="87"/>
      <c r="P99" s="216">
        <f>O99*H99</f>
        <v>0</v>
      </c>
      <c r="Q99" s="216">
        <v>0.00013999999999999999</v>
      </c>
      <c r="R99" s="216">
        <f>Q99*H99</f>
        <v>0.0069089999999999993</v>
      </c>
      <c r="S99" s="216">
        <v>0</v>
      </c>
      <c r="T99" s="21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120</v>
      </c>
      <c r="AT99" s="218" t="s">
        <v>115</v>
      </c>
      <c r="AU99" s="218" t="s">
        <v>121</v>
      </c>
      <c r="AY99" s="20" t="s">
        <v>112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20" t="s">
        <v>121</v>
      </c>
      <c r="BK99" s="219">
        <f>ROUND(I99*H99,2)</f>
        <v>0</v>
      </c>
      <c r="BL99" s="20" t="s">
        <v>120</v>
      </c>
      <c r="BM99" s="218" t="s">
        <v>176</v>
      </c>
    </row>
    <row r="100" s="2" customFormat="1">
      <c r="A100" s="41"/>
      <c r="B100" s="42"/>
      <c r="C100" s="43"/>
      <c r="D100" s="220" t="s">
        <v>123</v>
      </c>
      <c r="E100" s="43"/>
      <c r="F100" s="221" t="s">
        <v>177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123</v>
      </c>
      <c r="AU100" s="20" t="s">
        <v>121</v>
      </c>
    </row>
    <row r="101" s="2" customFormat="1" ht="24.15" customHeight="1">
      <c r="A101" s="41"/>
      <c r="B101" s="42"/>
      <c r="C101" s="207" t="s">
        <v>121</v>
      </c>
      <c r="D101" s="207" t="s">
        <v>115</v>
      </c>
      <c r="E101" s="208" t="s">
        <v>178</v>
      </c>
      <c r="F101" s="209" t="s">
        <v>179</v>
      </c>
      <c r="G101" s="210" t="s">
        <v>175</v>
      </c>
      <c r="H101" s="211">
        <v>49.350000000000001</v>
      </c>
      <c r="I101" s="212"/>
      <c r="J101" s="213">
        <f>ROUND(I101*H101,2)</f>
        <v>0</v>
      </c>
      <c r="K101" s="209" t="s">
        <v>119</v>
      </c>
      <c r="L101" s="47"/>
      <c r="M101" s="214" t="s">
        <v>19</v>
      </c>
      <c r="N101" s="215" t="s">
        <v>43</v>
      </c>
      <c r="O101" s="87"/>
      <c r="P101" s="216">
        <f>O101*H101</f>
        <v>0</v>
      </c>
      <c r="Q101" s="216">
        <v>0.0028500000000000001</v>
      </c>
      <c r="R101" s="216">
        <f>Q101*H101</f>
        <v>0.14064750000000001</v>
      </c>
      <c r="S101" s="216">
        <v>0</v>
      </c>
      <c r="T101" s="21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120</v>
      </c>
      <c r="AT101" s="218" t="s">
        <v>115</v>
      </c>
      <c r="AU101" s="218" t="s">
        <v>121</v>
      </c>
      <c r="AY101" s="20" t="s">
        <v>112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20" t="s">
        <v>121</v>
      </c>
      <c r="BK101" s="219">
        <f>ROUND(I101*H101,2)</f>
        <v>0</v>
      </c>
      <c r="BL101" s="20" t="s">
        <v>120</v>
      </c>
      <c r="BM101" s="218" t="s">
        <v>180</v>
      </c>
    </row>
    <row r="102" s="2" customFormat="1">
      <c r="A102" s="41"/>
      <c r="B102" s="42"/>
      <c r="C102" s="43"/>
      <c r="D102" s="220" t="s">
        <v>123</v>
      </c>
      <c r="E102" s="43"/>
      <c r="F102" s="221" t="s">
        <v>181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123</v>
      </c>
      <c r="AU102" s="20" t="s">
        <v>121</v>
      </c>
    </row>
    <row r="103" s="2" customFormat="1" ht="37.8" customHeight="1">
      <c r="A103" s="41"/>
      <c r="B103" s="42"/>
      <c r="C103" s="207" t="s">
        <v>133</v>
      </c>
      <c r="D103" s="207" t="s">
        <v>115</v>
      </c>
      <c r="E103" s="208" t="s">
        <v>182</v>
      </c>
      <c r="F103" s="209" t="s">
        <v>183</v>
      </c>
      <c r="G103" s="210" t="s">
        <v>175</v>
      </c>
      <c r="H103" s="211">
        <v>49.350000000000001</v>
      </c>
      <c r="I103" s="212"/>
      <c r="J103" s="213">
        <f>ROUND(I103*H103,2)</f>
        <v>0</v>
      </c>
      <c r="K103" s="209" t="s">
        <v>119</v>
      </c>
      <c r="L103" s="47"/>
      <c r="M103" s="214" t="s">
        <v>19</v>
      </c>
      <c r="N103" s="215" t="s">
        <v>43</v>
      </c>
      <c r="O103" s="87"/>
      <c r="P103" s="216">
        <f>O103*H103</f>
        <v>0</v>
      </c>
      <c r="Q103" s="216">
        <v>0.011390000000000001</v>
      </c>
      <c r="R103" s="216">
        <f>Q103*H103</f>
        <v>0.56209650000000011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120</v>
      </c>
      <c r="AT103" s="218" t="s">
        <v>115</v>
      </c>
      <c r="AU103" s="218" t="s">
        <v>121</v>
      </c>
      <c r="AY103" s="20" t="s">
        <v>112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121</v>
      </c>
      <c r="BK103" s="219">
        <f>ROUND(I103*H103,2)</f>
        <v>0</v>
      </c>
      <c r="BL103" s="20" t="s">
        <v>120</v>
      </c>
      <c r="BM103" s="218" t="s">
        <v>184</v>
      </c>
    </row>
    <row r="104" s="2" customFormat="1">
      <c r="A104" s="41"/>
      <c r="B104" s="42"/>
      <c r="C104" s="43"/>
      <c r="D104" s="220" t="s">
        <v>123</v>
      </c>
      <c r="E104" s="43"/>
      <c r="F104" s="221" t="s">
        <v>185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123</v>
      </c>
      <c r="AU104" s="20" t="s">
        <v>121</v>
      </c>
    </row>
    <row r="105" s="2" customFormat="1" ht="16.5" customHeight="1">
      <c r="A105" s="41"/>
      <c r="B105" s="42"/>
      <c r="C105" s="229" t="s">
        <v>120</v>
      </c>
      <c r="D105" s="229" t="s">
        <v>186</v>
      </c>
      <c r="E105" s="230" t="s">
        <v>187</v>
      </c>
      <c r="F105" s="231" t="s">
        <v>188</v>
      </c>
      <c r="G105" s="232" t="s">
        <v>175</v>
      </c>
      <c r="H105" s="233">
        <v>51.817999999999998</v>
      </c>
      <c r="I105" s="234"/>
      <c r="J105" s="235">
        <f>ROUND(I105*H105,2)</f>
        <v>0</v>
      </c>
      <c r="K105" s="231" t="s">
        <v>119</v>
      </c>
      <c r="L105" s="236"/>
      <c r="M105" s="237" t="s">
        <v>19</v>
      </c>
      <c r="N105" s="238" t="s">
        <v>43</v>
      </c>
      <c r="O105" s="87"/>
      <c r="P105" s="216">
        <f>O105*H105</f>
        <v>0</v>
      </c>
      <c r="Q105" s="216">
        <v>0.0060000000000000001</v>
      </c>
      <c r="R105" s="216">
        <f>Q105*H105</f>
        <v>0.31090800000000002</v>
      </c>
      <c r="S105" s="216">
        <v>0</v>
      </c>
      <c r="T105" s="21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189</v>
      </c>
      <c r="AT105" s="218" t="s">
        <v>186</v>
      </c>
      <c r="AU105" s="218" t="s">
        <v>121</v>
      </c>
      <c r="AY105" s="20" t="s">
        <v>112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0" t="s">
        <v>121</v>
      </c>
      <c r="BK105" s="219">
        <f>ROUND(I105*H105,2)</f>
        <v>0</v>
      </c>
      <c r="BL105" s="20" t="s">
        <v>120</v>
      </c>
      <c r="BM105" s="218" t="s">
        <v>190</v>
      </c>
    </row>
    <row r="106" s="13" customFormat="1">
      <c r="A106" s="13"/>
      <c r="B106" s="239"/>
      <c r="C106" s="240"/>
      <c r="D106" s="241" t="s">
        <v>191</v>
      </c>
      <c r="E106" s="240"/>
      <c r="F106" s="242" t="s">
        <v>192</v>
      </c>
      <c r="G106" s="240"/>
      <c r="H106" s="243">
        <v>51.817999999999998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9" t="s">
        <v>191</v>
      </c>
      <c r="AU106" s="249" t="s">
        <v>121</v>
      </c>
      <c r="AV106" s="13" t="s">
        <v>121</v>
      </c>
      <c r="AW106" s="13" t="s">
        <v>4</v>
      </c>
      <c r="AX106" s="13" t="s">
        <v>79</v>
      </c>
      <c r="AY106" s="249" t="s">
        <v>112</v>
      </c>
    </row>
    <row r="107" s="2" customFormat="1" ht="21.75" customHeight="1">
      <c r="A107" s="41"/>
      <c r="B107" s="42"/>
      <c r="C107" s="207" t="s">
        <v>111</v>
      </c>
      <c r="D107" s="207" t="s">
        <v>115</v>
      </c>
      <c r="E107" s="208" t="s">
        <v>193</v>
      </c>
      <c r="F107" s="209" t="s">
        <v>194</v>
      </c>
      <c r="G107" s="210" t="s">
        <v>175</v>
      </c>
      <c r="H107" s="211">
        <v>63.700000000000003</v>
      </c>
      <c r="I107" s="212"/>
      <c r="J107" s="213">
        <f>ROUND(I107*H107,2)</f>
        <v>0</v>
      </c>
      <c r="K107" s="209" t="s">
        <v>119</v>
      </c>
      <c r="L107" s="47"/>
      <c r="M107" s="214" t="s">
        <v>19</v>
      </c>
      <c r="N107" s="215" t="s">
        <v>43</v>
      </c>
      <c r="O107" s="87"/>
      <c r="P107" s="216">
        <f>O107*H107</f>
        <v>0</v>
      </c>
      <c r="Q107" s="216">
        <v>0.0043800000000000002</v>
      </c>
      <c r="R107" s="216">
        <f>Q107*H107</f>
        <v>0.27900600000000003</v>
      </c>
      <c r="S107" s="216">
        <v>0</v>
      </c>
      <c r="T107" s="21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120</v>
      </c>
      <c r="AT107" s="218" t="s">
        <v>115</v>
      </c>
      <c r="AU107" s="218" t="s">
        <v>121</v>
      </c>
      <c r="AY107" s="20" t="s">
        <v>112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0" t="s">
        <v>121</v>
      </c>
      <c r="BK107" s="219">
        <f>ROUND(I107*H107,2)</f>
        <v>0</v>
      </c>
      <c r="BL107" s="20" t="s">
        <v>120</v>
      </c>
      <c r="BM107" s="218" t="s">
        <v>195</v>
      </c>
    </row>
    <row r="108" s="2" customFormat="1">
      <c r="A108" s="41"/>
      <c r="B108" s="42"/>
      <c r="C108" s="43"/>
      <c r="D108" s="220" t="s">
        <v>123</v>
      </c>
      <c r="E108" s="43"/>
      <c r="F108" s="221" t="s">
        <v>196</v>
      </c>
      <c r="G108" s="43"/>
      <c r="H108" s="43"/>
      <c r="I108" s="222"/>
      <c r="J108" s="43"/>
      <c r="K108" s="43"/>
      <c r="L108" s="47"/>
      <c r="M108" s="223"/>
      <c r="N108" s="22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123</v>
      </c>
      <c r="AU108" s="20" t="s">
        <v>121</v>
      </c>
    </row>
    <row r="109" s="2" customFormat="1" ht="16.5" customHeight="1">
      <c r="A109" s="41"/>
      <c r="B109" s="42"/>
      <c r="C109" s="207" t="s">
        <v>148</v>
      </c>
      <c r="D109" s="207" t="s">
        <v>115</v>
      </c>
      <c r="E109" s="208" t="s">
        <v>197</v>
      </c>
      <c r="F109" s="209" t="s">
        <v>198</v>
      </c>
      <c r="G109" s="210" t="s">
        <v>175</v>
      </c>
      <c r="H109" s="211">
        <v>25.870000000000001</v>
      </c>
      <c r="I109" s="212"/>
      <c r="J109" s="213">
        <f>ROUND(I109*H109,2)</f>
        <v>0</v>
      </c>
      <c r="K109" s="209" t="s">
        <v>119</v>
      </c>
      <c r="L109" s="47"/>
      <c r="M109" s="214" t="s">
        <v>19</v>
      </c>
      <c r="N109" s="215" t="s">
        <v>43</v>
      </c>
      <c r="O109" s="87"/>
      <c r="P109" s="216">
        <f>O109*H109</f>
        <v>0</v>
      </c>
      <c r="Q109" s="216">
        <v>0.00018000000000000001</v>
      </c>
      <c r="R109" s="216">
        <f>Q109*H109</f>
        <v>0.0046566000000000003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120</v>
      </c>
      <c r="AT109" s="218" t="s">
        <v>115</v>
      </c>
      <c r="AU109" s="218" t="s">
        <v>121</v>
      </c>
      <c r="AY109" s="20" t="s">
        <v>112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0" t="s">
        <v>121</v>
      </c>
      <c r="BK109" s="219">
        <f>ROUND(I109*H109,2)</f>
        <v>0</v>
      </c>
      <c r="BL109" s="20" t="s">
        <v>120</v>
      </c>
      <c r="BM109" s="218" t="s">
        <v>199</v>
      </c>
    </row>
    <row r="110" s="2" customFormat="1">
      <c r="A110" s="41"/>
      <c r="B110" s="42"/>
      <c r="C110" s="43"/>
      <c r="D110" s="220" t="s">
        <v>123</v>
      </c>
      <c r="E110" s="43"/>
      <c r="F110" s="221" t="s">
        <v>200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123</v>
      </c>
      <c r="AU110" s="20" t="s">
        <v>121</v>
      </c>
    </row>
    <row r="111" s="2" customFormat="1" ht="21.75" customHeight="1">
      <c r="A111" s="41"/>
      <c r="B111" s="42"/>
      <c r="C111" s="207" t="s">
        <v>201</v>
      </c>
      <c r="D111" s="207" t="s">
        <v>115</v>
      </c>
      <c r="E111" s="208" t="s">
        <v>202</v>
      </c>
      <c r="F111" s="209" t="s">
        <v>203</v>
      </c>
      <c r="G111" s="210" t="s">
        <v>175</v>
      </c>
      <c r="H111" s="211">
        <v>25.870000000000001</v>
      </c>
      <c r="I111" s="212"/>
      <c r="J111" s="213">
        <f>ROUND(I111*H111,2)</f>
        <v>0</v>
      </c>
      <c r="K111" s="209" t="s">
        <v>119</v>
      </c>
      <c r="L111" s="47"/>
      <c r="M111" s="214" t="s">
        <v>19</v>
      </c>
      <c r="N111" s="215" t="s">
        <v>43</v>
      </c>
      <c r="O111" s="87"/>
      <c r="P111" s="216">
        <f>O111*H111</f>
        <v>0</v>
      </c>
      <c r="Q111" s="216">
        <v>0.0057000000000000002</v>
      </c>
      <c r="R111" s="216">
        <f>Q111*H111</f>
        <v>0.14745900000000001</v>
      </c>
      <c r="S111" s="216">
        <v>0</v>
      </c>
      <c r="T111" s="21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8" t="s">
        <v>120</v>
      </c>
      <c r="AT111" s="218" t="s">
        <v>115</v>
      </c>
      <c r="AU111" s="218" t="s">
        <v>121</v>
      </c>
      <c r="AY111" s="20" t="s">
        <v>112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20" t="s">
        <v>121</v>
      </c>
      <c r="BK111" s="219">
        <f>ROUND(I111*H111,2)</f>
        <v>0</v>
      </c>
      <c r="BL111" s="20" t="s">
        <v>120</v>
      </c>
      <c r="BM111" s="218" t="s">
        <v>204</v>
      </c>
    </row>
    <row r="112" s="2" customFormat="1">
      <c r="A112" s="41"/>
      <c r="B112" s="42"/>
      <c r="C112" s="43"/>
      <c r="D112" s="220" t="s">
        <v>123</v>
      </c>
      <c r="E112" s="43"/>
      <c r="F112" s="221" t="s">
        <v>205</v>
      </c>
      <c r="G112" s="43"/>
      <c r="H112" s="43"/>
      <c r="I112" s="222"/>
      <c r="J112" s="43"/>
      <c r="K112" s="43"/>
      <c r="L112" s="47"/>
      <c r="M112" s="223"/>
      <c r="N112" s="22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123</v>
      </c>
      <c r="AU112" s="20" t="s">
        <v>121</v>
      </c>
    </row>
    <row r="113" s="2" customFormat="1" ht="16.5" customHeight="1">
      <c r="A113" s="41"/>
      <c r="B113" s="42"/>
      <c r="C113" s="207" t="s">
        <v>189</v>
      </c>
      <c r="D113" s="207" t="s">
        <v>115</v>
      </c>
      <c r="E113" s="208" t="s">
        <v>206</v>
      </c>
      <c r="F113" s="209" t="s">
        <v>207</v>
      </c>
      <c r="G113" s="210" t="s">
        <v>175</v>
      </c>
      <c r="H113" s="211">
        <v>404.13</v>
      </c>
      <c r="I113" s="212"/>
      <c r="J113" s="213">
        <f>ROUND(I113*H113,2)</f>
        <v>0</v>
      </c>
      <c r="K113" s="209" t="s">
        <v>119</v>
      </c>
      <c r="L113" s="47"/>
      <c r="M113" s="214" t="s">
        <v>19</v>
      </c>
      <c r="N113" s="215" t="s">
        <v>43</v>
      </c>
      <c r="O113" s="87"/>
      <c r="P113" s="216">
        <f>O113*H113</f>
        <v>0</v>
      </c>
      <c r="Q113" s="216">
        <v>0.00013999999999999999</v>
      </c>
      <c r="R113" s="216">
        <f>Q113*H113</f>
        <v>0.056578199999999995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120</v>
      </c>
      <c r="AT113" s="218" t="s">
        <v>115</v>
      </c>
      <c r="AU113" s="218" t="s">
        <v>121</v>
      </c>
      <c r="AY113" s="20" t="s">
        <v>112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121</v>
      </c>
      <c r="BK113" s="219">
        <f>ROUND(I113*H113,2)</f>
        <v>0</v>
      </c>
      <c r="BL113" s="20" t="s">
        <v>120</v>
      </c>
      <c r="BM113" s="218" t="s">
        <v>208</v>
      </c>
    </row>
    <row r="114" s="2" customFormat="1">
      <c r="A114" s="41"/>
      <c r="B114" s="42"/>
      <c r="C114" s="43"/>
      <c r="D114" s="220" t="s">
        <v>123</v>
      </c>
      <c r="E114" s="43"/>
      <c r="F114" s="221" t="s">
        <v>209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123</v>
      </c>
      <c r="AU114" s="20" t="s">
        <v>121</v>
      </c>
    </row>
    <row r="115" s="2" customFormat="1" ht="24.15" customHeight="1">
      <c r="A115" s="41"/>
      <c r="B115" s="42"/>
      <c r="C115" s="207" t="s">
        <v>210</v>
      </c>
      <c r="D115" s="207" t="s">
        <v>115</v>
      </c>
      <c r="E115" s="208" t="s">
        <v>211</v>
      </c>
      <c r="F115" s="209" t="s">
        <v>212</v>
      </c>
      <c r="G115" s="210" t="s">
        <v>175</v>
      </c>
      <c r="H115" s="211">
        <v>404.10300000000001</v>
      </c>
      <c r="I115" s="212"/>
      <c r="J115" s="213">
        <f>ROUND(I115*H115,2)</f>
        <v>0</v>
      </c>
      <c r="K115" s="209" t="s">
        <v>119</v>
      </c>
      <c r="L115" s="47"/>
      <c r="M115" s="214" t="s">
        <v>19</v>
      </c>
      <c r="N115" s="215" t="s">
        <v>43</v>
      </c>
      <c r="O115" s="87"/>
      <c r="P115" s="216">
        <f>O115*H115</f>
        <v>0</v>
      </c>
      <c r="Q115" s="216">
        <v>0.0028500000000000001</v>
      </c>
      <c r="R115" s="216">
        <f>Q115*H115</f>
        <v>1.1516935500000001</v>
      </c>
      <c r="S115" s="216">
        <v>0</v>
      </c>
      <c r="T115" s="21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8" t="s">
        <v>120</v>
      </c>
      <c r="AT115" s="218" t="s">
        <v>115</v>
      </c>
      <c r="AU115" s="218" t="s">
        <v>121</v>
      </c>
      <c r="AY115" s="20" t="s">
        <v>112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20" t="s">
        <v>121</v>
      </c>
      <c r="BK115" s="219">
        <f>ROUND(I115*H115,2)</f>
        <v>0</v>
      </c>
      <c r="BL115" s="20" t="s">
        <v>120</v>
      </c>
      <c r="BM115" s="218" t="s">
        <v>213</v>
      </c>
    </row>
    <row r="116" s="2" customFormat="1">
      <c r="A116" s="41"/>
      <c r="B116" s="42"/>
      <c r="C116" s="43"/>
      <c r="D116" s="220" t="s">
        <v>123</v>
      </c>
      <c r="E116" s="43"/>
      <c r="F116" s="221" t="s">
        <v>214</v>
      </c>
      <c r="G116" s="43"/>
      <c r="H116" s="43"/>
      <c r="I116" s="222"/>
      <c r="J116" s="43"/>
      <c r="K116" s="43"/>
      <c r="L116" s="47"/>
      <c r="M116" s="223"/>
      <c r="N116" s="22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123</v>
      </c>
      <c r="AU116" s="20" t="s">
        <v>121</v>
      </c>
    </row>
    <row r="117" s="2" customFormat="1" ht="37.8" customHeight="1">
      <c r="A117" s="41"/>
      <c r="B117" s="42"/>
      <c r="C117" s="207" t="s">
        <v>215</v>
      </c>
      <c r="D117" s="207" t="s">
        <v>115</v>
      </c>
      <c r="E117" s="208" t="s">
        <v>216</v>
      </c>
      <c r="F117" s="209" t="s">
        <v>217</v>
      </c>
      <c r="G117" s="210" t="s">
        <v>218</v>
      </c>
      <c r="H117" s="211">
        <v>247.65000000000001</v>
      </c>
      <c r="I117" s="212"/>
      <c r="J117" s="213">
        <f>ROUND(I117*H117,2)</f>
        <v>0</v>
      </c>
      <c r="K117" s="209" t="s">
        <v>119</v>
      </c>
      <c r="L117" s="47"/>
      <c r="M117" s="214" t="s">
        <v>19</v>
      </c>
      <c r="N117" s="215" t="s">
        <v>43</v>
      </c>
      <c r="O117" s="87"/>
      <c r="P117" s="216">
        <f>O117*H117</f>
        <v>0</v>
      </c>
      <c r="Q117" s="216">
        <v>0.0033899999999999998</v>
      </c>
      <c r="R117" s="216">
        <f>Q117*H117</f>
        <v>0.83953349999999993</v>
      </c>
      <c r="S117" s="216">
        <v>0</v>
      </c>
      <c r="T117" s="21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8" t="s">
        <v>120</v>
      </c>
      <c r="AT117" s="218" t="s">
        <v>115</v>
      </c>
      <c r="AU117" s="218" t="s">
        <v>121</v>
      </c>
      <c r="AY117" s="20" t="s">
        <v>112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20" t="s">
        <v>121</v>
      </c>
      <c r="BK117" s="219">
        <f>ROUND(I117*H117,2)</f>
        <v>0</v>
      </c>
      <c r="BL117" s="20" t="s">
        <v>120</v>
      </c>
      <c r="BM117" s="218" t="s">
        <v>219</v>
      </c>
    </row>
    <row r="118" s="2" customFormat="1">
      <c r="A118" s="41"/>
      <c r="B118" s="42"/>
      <c r="C118" s="43"/>
      <c r="D118" s="220" t="s">
        <v>123</v>
      </c>
      <c r="E118" s="43"/>
      <c r="F118" s="221" t="s">
        <v>220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123</v>
      </c>
      <c r="AU118" s="20" t="s">
        <v>121</v>
      </c>
    </row>
    <row r="119" s="14" customFormat="1">
      <c r="A119" s="14"/>
      <c r="B119" s="250"/>
      <c r="C119" s="251"/>
      <c r="D119" s="241" t="s">
        <v>191</v>
      </c>
      <c r="E119" s="252" t="s">
        <v>19</v>
      </c>
      <c r="F119" s="253" t="s">
        <v>221</v>
      </c>
      <c r="G119" s="251"/>
      <c r="H119" s="252" t="s">
        <v>19</v>
      </c>
      <c r="I119" s="254"/>
      <c r="J119" s="251"/>
      <c r="K119" s="251"/>
      <c r="L119" s="255"/>
      <c r="M119" s="256"/>
      <c r="N119" s="257"/>
      <c r="O119" s="257"/>
      <c r="P119" s="257"/>
      <c r="Q119" s="257"/>
      <c r="R119" s="257"/>
      <c r="S119" s="257"/>
      <c r="T119" s="25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9" t="s">
        <v>191</v>
      </c>
      <c r="AU119" s="259" t="s">
        <v>121</v>
      </c>
      <c r="AV119" s="14" t="s">
        <v>79</v>
      </c>
      <c r="AW119" s="14" t="s">
        <v>32</v>
      </c>
      <c r="AX119" s="14" t="s">
        <v>71</v>
      </c>
      <c r="AY119" s="259" t="s">
        <v>112</v>
      </c>
    </row>
    <row r="120" s="13" customFormat="1">
      <c r="A120" s="13"/>
      <c r="B120" s="239"/>
      <c r="C120" s="240"/>
      <c r="D120" s="241" t="s">
        <v>191</v>
      </c>
      <c r="E120" s="260" t="s">
        <v>19</v>
      </c>
      <c r="F120" s="242" t="s">
        <v>222</v>
      </c>
      <c r="G120" s="240"/>
      <c r="H120" s="243">
        <v>75.849999999999994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9" t="s">
        <v>191</v>
      </c>
      <c r="AU120" s="249" t="s">
        <v>121</v>
      </c>
      <c r="AV120" s="13" t="s">
        <v>121</v>
      </c>
      <c r="AW120" s="13" t="s">
        <v>32</v>
      </c>
      <c r="AX120" s="13" t="s">
        <v>71</v>
      </c>
      <c r="AY120" s="249" t="s">
        <v>112</v>
      </c>
    </row>
    <row r="121" s="14" customFormat="1">
      <c r="A121" s="14"/>
      <c r="B121" s="250"/>
      <c r="C121" s="251"/>
      <c r="D121" s="241" t="s">
        <v>191</v>
      </c>
      <c r="E121" s="252" t="s">
        <v>19</v>
      </c>
      <c r="F121" s="253" t="s">
        <v>223</v>
      </c>
      <c r="G121" s="251"/>
      <c r="H121" s="252" t="s">
        <v>19</v>
      </c>
      <c r="I121" s="254"/>
      <c r="J121" s="251"/>
      <c r="K121" s="251"/>
      <c r="L121" s="255"/>
      <c r="M121" s="256"/>
      <c r="N121" s="257"/>
      <c r="O121" s="257"/>
      <c r="P121" s="257"/>
      <c r="Q121" s="257"/>
      <c r="R121" s="257"/>
      <c r="S121" s="257"/>
      <c r="T121" s="25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9" t="s">
        <v>191</v>
      </c>
      <c r="AU121" s="259" t="s">
        <v>121</v>
      </c>
      <c r="AV121" s="14" t="s">
        <v>79</v>
      </c>
      <c r="AW121" s="14" t="s">
        <v>32</v>
      </c>
      <c r="AX121" s="14" t="s">
        <v>71</v>
      </c>
      <c r="AY121" s="259" t="s">
        <v>112</v>
      </c>
    </row>
    <row r="122" s="13" customFormat="1">
      <c r="A122" s="13"/>
      <c r="B122" s="239"/>
      <c r="C122" s="240"/>
      <c r="D122" s="241" t="s">
        <v>191</v>
      </c>
      <c r="E122" s="260" t="s">
        <v>19</v>
      </c>
      <c r="F122" s="242" t="s">
        <v>224</v>
      </c>
      <c r="G122" s="240"/>
      <c r="H122" s="243">
        <v>51.899999999999999</v>
      </c>
      <c r="I122" s="244"/>
      <c r="J122" s="240"/>
      <c r="K122" s="240"/>
      <c r="L122" s="245"/>
      <c r="M122" s="246"/>
      <c r="N122" s="247"/>
      <c r="O122" s="247"/>
      <c r="P122" s="247"/>
      <c r="Q122" s="247"/>
      <c r="R122" s="247"/>
      <c r="S122" s="247"/>
      <c r="T122" s="24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9" t="s">
        <v>191</v>
      </c>
      <c r="AU122" s="249" t="s">
        <v>121</v>
      </c>
      <c r="AV122" s="13" t="s">
        <v>121</v>
      </c>
      <c r="AW122" s="13" t="s">
        <v>32</v>
      </c>
      <c r="AX122" s="13" t="s">
        <v>71</v>
      </c>
      <c r="AY122" s="249" t="s">
        <v>112</v>
      </c>
    </row>
    <row r="123" s="15" customFormat="1">
      <c r="A123" s="15"/>
      <c r="B123" s="261"/>
      <c r="C123" s="262"/>
      <c r="D123" s="241" t="s">
        <v>191</v>
      </c>
      <c r="E123" s="263" t="s">
        <v>19</v>
      </c>
      <c r="F123" s="264" t="s">
        <v>225</v>
      </c>
      <c r="G123" s="262"/>
      <c r="H123" s="265">
        <v>127.75</v>
      </c>
      <c r="I123" s="266"/>
      <c r="J123" s="262"/>
      <c r="K123" s="262"/>
      <c r="L123" s="267"/>
      <c r="M123" s="268"/>
      <c r="N123" s="269"/>
      <c r="O123" s="269"/>
      <c r="P123" s="269"/>
      <c r="Q123" s="269"/>
      <c r="R123" s="269"/>
      <c r="S123" s="269"/>
      <c r="T123" s="270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71" t="s">
        <v>191</v>
      </c>
      <c r="AU123" s="271" t="s">
        <v>121</v>
      </c>
      <c r="AV123" s="15" t="s">
        <v>133</v>
      </c>
      <c r="AW123" s="15" t="s">
        <v>32</v>
      </c>
      <c r="AX123" s="15" t="s">
        <v>71</v>
      </c>
      <c r="AY123" s="271" t="s">
        <v>112</v>
      </c>
    </row>
    <row r="124" s="14" customFormat="1">
      <c r="A124" s="14"/>
      <c r="B124" s="250"/>
      <c r="C124" s="251"/>
      <c r="D124" s="241" t="s">
        <v>191</v>
      </c>
      <c r="E124" s="252" t="s">
        <v>19</v>
      </c>
      <c r="F124" s="253" t="s">
        <v>226</v>
      </c>
      <c r="G124" s="251"/>
      <c r="H124" s="252" t="s">
        <v>19</v>
      </c>
      <c r="I124" s="254"/>
      <c r="J124" s="251"/>
      <c r="K124" s="251"/>
      <c r="L124" s="255"/>
      <c r="M124" s="256"/>
      <c r="N124" s="257"/>
      <c r="O124" s="257"/>
      <c r="P124" s="257"/>
      <c r="Q124" s="257"/>
      <c r="R124" s="257"/>
      <c r="S124" s="257"/>
      <c r="T124" s="25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9" t="s">
        <v>191</v>
      </c>
      <c r="AU124" s="259" t="s">
        <v>121</v>
      </c>
      <c r="AV124" s="14" t="s">
        <v>79</v>
      </c>
      <c r="AW124" s="14" t="s">
        <v>32</v>
      </c>
      <c r="AX124" s="14" t="s">
        <v>71</v>
      </c>
      <c r="AY124" s="259" t="s">
        <v>112</v>
      </c>
    </row>
    <row r="125" s="13" customFormat="1">
      <c r="A125" s="13"/>
      <c r="B125" s="239"/>
      <c r="C125" s="240"/>
      <c r="D125" s="241" t="s">
        <v>191</v>
      </c>
      <c r="E125" s="260" t="s">
        <v>19</v>
      </c>
      <c r="F125" s="242" t="s">
        <v>227</v>
      </c>
      <c r="G125" s="240"/>
      <c r="H125" s="243">
        <v>87.200000000000003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191</v>
      </c>
      <c r="AU125" s="249" t="s">
        <v>121</v>
      </c>
      <c r="AV125" s="13" t="s">
        <v>121</v>
      </c>
      <c r="AW125" s="13" t="s">
        <v>32</v>
      </c>
      <c r="AX125" s="13" t="s">
        <v>71</v>
      </c>
      <c r="AY125" s="249" t="s">
        <v>112</v>
      </c>
    </row>
    <row r="126" s="14" customFormat="1">
      <c r="A126" s="14"/>
      <c r="B126" s="250"/>
      <c r="C126" s="251"/>
      <c r="D126" s="241" t="s">
        <v>191</v>
      </c>
      <c r="E126" s="252" t="s">
        <v>19</v>
      </c>
      <c r="F126" s="253" t="s">
        <v>228</v>
      </c>
      <c r="G126" s="251"/>
      <c r="H126" s="252" t="s">
        <v>19</v>
      </c>
      <c r="I126" s="254"/>
      <c r="J126" s="251"/>
      <c r="K126" s="251"/>
      <c r="L126" s="255"/>
      <c r="M126" s="256"/>
      <c r="N126" s="257"/>
      <c r="O126" s="257"/>
      <c r="P126" s="257"/>
      <c r="Q126" s="257"/>
      <c r="R126" s="257"/>
      <c r="S126" s="257"/>
      <c r="T126" s="25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9" t="s">
        <v>191</v>
      </c>
      <c r="AU126" s="259" t="s">
        <v>121</v>
      </c>
      <c r="AV126" s="14" t="s">
        <v>79</v>
      </c>
      <c r="AW126" s="14" t="s">
        <v>32</v>
      </c>
      <c r="AX126" s="14" t="s">
        <v>71</v>
      </c>
      <c r="AY126" s="259" t="s">
        <v>112</v>
      </c>
    </row>
    <row r="127" s="13" customFormat="1">
      <c r="A127" s="13"/>
      <c r="B127" s="239"/>
      <c r="C127" s="240"/>
      <c r="D127" s="241" t="s">
        <v>191</v>
      </c>
      <c r="E127" s="260" t="s">
        <v>19</v>
      </c>
      <c r="F127" s="242" t="s">
        <v>229</v>
      </c>
      <c r="G127" s="240"/>
      <c r="H127" s="243">
        <v>32.700000000000003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9" t="s">
        <v>191</v>
      </c>
      <c r="AU127" s="249" t="s">
        <v>121</v>
      </c>
      <c r="AV127" s="13" t="s">
        <v>121</v>
      </c>
      <c r="AW127" s="13" t="s">
        <v>32</v>
      </c>
      <c r="AX127" s="13" t="s">
        <v>71</v>
      </c>
      <c r="AY127" s="249" t="s">
        <v>112</v>
      </c>
    </row>
    <row r="128" s="15" customFormat="1">
      <c r="A128" s="15"/>
      <c r="B128" s="261"/>
      <c r="C128" s="262"/>
      <c r="D128" s="241" t="s">
        <v>191</v>
      </c>
      <c r="E128" s="263" t="s">
        <v>19</v>
      </c>
      <c r="F128" s="264" t="s">
        <v>225</v>
      </c>
      <c r="G128" s="262"/>
      <c r="H128" s="265">
        <v>119.90000000000001</v>
      </c>
      <c r="I128" s="266"/>
      <c r="J128" s="262"/>
      <c r="K128" s="262"/>
      <c r="L128" s="267"/>
      <c r="M128" s="268"/>
      <c r="N128" s="269"/>
      <c r="O128" s="269"/>
      <c r="P128" s="269"/>
      <c r="Q128" s="269"/>
      <c r="R128" s="269"/>
      <c r="S128" s="269"/>
      <c r="T128" s="270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1" t="s">
        <v>191</v>
      </c>
      <c r="AU128" s="271" t="s">
        <v>121</v>
      </c>
      <c r="AV128" s="15" t="s">
        <v>133</v>
      </c>
      <c r="AW128" s="15" t="s">
        <v>32</v>
      </c>
      <c r="AX128" s="15" t="s">
        <v>71</v>
      </c>
      <c r="AY128" s="271" t="s">
        <v>112</v>
      </c>
    </row>
    <row r="129" s="16" customFormat="1">
      <c r="A129" s="16"/>
      <c r="B129" s="272"/>
      <c r="C129" s="273"/>
      <c r="D129" s="241" t="s">
        <v>191</v>
      </c>
      <c r="E129" s="274" t="s">
        <v>19</v>
      </c>
      <c r="F129" s="275" t="s">
        <v>230</v>
      </c>
      <c r="G129" s="273"/>
      <c r="H129" s="276">
        <v>247.64999999999998</v>
      </c>
      <c r="I129" s="277"/>
      <c r="J129" s="273"/>
      <c r="K129" s="273"/>
      <c r="L129" s="278"/>
      <c r="M129" s="279"/>
      <c r="N129" s="280"/>
      <c r="O129" s="280"/>
      <c r="P129" s="280"/>
      <c r="Q129" s="280"/>
      <c r="R129" s="280"/>
      <c r="S129" s="280"/>
      <c r="T129" s="281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T129" s="282" t="s">
        <v>191</v>
      </c>
      <c r="AU129" s="282" t="s">
        <v>121</v>
      </c>
      <c r="AV129" s="16" t="s">
        <v>120</v>
      </c>
      <c r="AW129" s="16" t="s">
        <v>32</v>
      </c>
      <c r="AX129" s="16" t="s">
        <v>79</v>
      </c>
      <c r="AY129" s="282" t="s">
        <v>112</v>
      </c>
    </row>
    <row r="130" s="2" customFormat="1" ht="16.5" customHeight="1">
      <c r="A130" s="41"/>
      <c r="B130" s="42"/>
      <c r="C130" s="229" t="s">
        <v>231</v>
      </c>
      <c r="D130" s="229" t="s">
        <v>186</v>
      </c>
      <c r="E130" s="230" t="s">
        <v>232</v>
      </c>
      <c r="F130" s="231" t="s">
        <v>233</v>
      </c>
      <c r="G130" s="232" t="s">
        <v>175</v>
      </c>
      <c r="H130" s="233">
        <v>61.912999999999997</v>
      </c>
      <c r="I130" s="234"/>
      <c r="J130" s="235">
        <f>ROUND(I130*H130,2)</f>
        <v>0</v>
      </c>
      <c r="K130" s="231" t="s">
        <v>119</v>
      </c>
      <c r="L130" s="236"/>
      <c r="M130" s="237" t="s">
        <v>19</v>
      </c>
      <c r="N130" s="238" t="s">
        <v>43</v>
      </c>
      <c r="O130" s="87"/>
      <c r="P130" s="216">
        <f>O130*H130</f>
        <v>0</v>
      </c>
      <c r="Q130" s="216">
        <v>0.0048300000000000001</v>
      </c>
      <c r="R130" s="216">
        <f>Q130*H130</f>
        <v>0.29903978999999997</v>
      </c>
      <c r="S130" s="216">
        <v>0</v>
      </c>
      <c r="T130" s="21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8" t="s">
        <v>189</v>
      </c>
      <c r="AT130" s="218" t="s">
        <v>186</v>
      </c>
      <c r="AU130" s="218" t="s">
        <v>121</v>
      </c>
      <c r="AY130" s="20" t="s">
        <v>112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20" t="s">
        <v>121</v>
      </c>
      <c r="BK130" s="219">
        <f>ROUND(I130*H130,2)</f>
        <v>0</v>
      </c>
      <c r="BL130" s="20" t="s">
        <v>120</v>
      </c>
      <c r="BM130" s="218" t="s">
        <v>234</v>
      </c>
    </row>
    <row r="131" s="14" customFormat="1">
      <c r="A131" s="14"/>
      <c r="B131" s="250"/>
      <c r="C131" s="251"/>
      <c r="D131" s="241" t="s">
        <v>191</v>
      </c>
      <c r="E131" s="252" t="s">
        <v>19</v>
      </c>
      <c r="F131" s="253" t="s">
        <v>221</v>
      </c>
      <c r="G131" s="251"/>
      <c r="H131" s="252" t="s">
        <v>19</v>
      </c>
      <c r="I131" s="254"/>
      <c r="J131" s="251"/>
      <c r="K131" s="251"/>
      <c r="L131" s="255"/>
      <c r="M131" s="256"/>
      <c r="N131" s="257"/>
      <c r="O131" s="257"/>
      <c r="P131" s="257"/>
      <c r="Q131" s="257"/>
      <c r="R131" s="257"/>
      <c r="S131" s="257"/>
      <c r="T131" s="25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9" t="s">
        <v>191</v>
      </c>
      <c r="AU131" s="259" t="s">
        <v>121</v>
      </c>
      <c r="AV131" s="14" t="s">
        <v>79</v>
      </c>
      <c r="AW131" s="14" t="s">
        <v>32</v>
      </c>
      <c r="AX131" s="14" t="s">
        <v>71</v>
      </c>
      <c r="AY131" s="259" t="s">
        <v>112</v>
      </c>
    </row>
    <row r="132" s="13" customFormat="1">
      <c r="A132" s="13"/>
      <c r="B132" s="239"/>
      <c r="C132" s="240"/>
      <c r="D132" s="241" t="s">
        <v>191</v>
      </c>
      <c r="E132" s="260" t="s">
        <v>19</v>
      </c>
      <c r="F132" s="242" t="s">
        <v>235</v>
      </c>
      <c r="G132" s="240"/>
      <c r="H132" s="243">
        <v>18.963000000000001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191</v>
      </c>
      <c r="AU132" s="249" t="s">
        <v>121</v>
      </c>
      <c r="AV132" s="13" t="s">
        <v>121</v>
      </c>
      <c r="AW132" s="13" t="s">
        <v>32</v>
      </c>
      <c r="AX132" s="13" t="s">
        <v>71</v>
      </c>
      <c r="AY132" s="249" t="s">
        <v>112</v>
      </c>
    </row>
    <row r="133" s="14" customFormat="1">
      <c r="A133" s="14"/>
      <c r="B133" s="250"/>
      <c r="C133" s="251"/>
      <c r="D133" s="241" t="s">
        <v>191</v>
      </c>
      <c r="E133" s="252" t="s">
        <v>19</v>
      </c>
      <c r="F133" s="253" t="s">
        <v>223</v>
      </c>
      <c r="G133" s="251"/>
      <c r="H133" s="252" t="s">
        <v>19</v>
      </c>
      <c r="I133" s="254"/>
      <c r="J133" s="251"/>
      <c r="K133" s="251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191</v>
      </c>
      <c r="AU133" s="259" t="s">
        <v>121</v>
      </c>
      <c r="AV133" s="14" t="s">
        <v>79</v>
      </c>
      <c r="AW133" s="14" t="s">
        <v>32</v>
      </c>
      <c r="AX133" s="14" t="s">
        <v>71</v>
      </c>
      <c r="AY133" s="259" t="s">
        <v>112</v>
      </c>
    </row>
    <row r="134" s="13" customFormat="1">
      <c r="A134" s="13"/>
      <c r="B134" s="239"/>
      <c r="C134" s="240"/>
      <c r="D134" s="241" t="s">
        <v>191</v>
      </c>
      <c r="E134" s="260" t="s">
        <v>19</v>
      </c>
      <c r="F134" s="242" t="s">
        <v>236</v>
      </c>
      <c r="G134" s="240"/>
      <c r="H134" s="243">
        <v>12.975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191</v>
      </c>
      <c r="AU134" s="249" t="s">
        <v>121</v>
      </c>
      <c r="AV134" s="13" t="s">
        <v>121</v>
      </c>
      <c r="AW134" s="13" t="s">
        <v>32</v>
      </c>
      <c r="AX134" s="13" t="s">
        <v>71</v>
      </c>
      <c r="AY134" s="249" t="s">
        <v>112</v>
      </c>
    </row>
    <row r="135" s="15" customFormat="1">
      <c r="A135" s="15"/>
      <c r="B135" s="261"/>
      <c r="C135" s="262"/>
      <c r="D135" s="241" t="s">
        <v>191</v>
      </c>
      <c r="E135" s="263" t="s">
        <v>19</v>
      </c>
      <c r="F135" s="264" t="s">
        <v>225</v>
      </c>
      <c r="G135" s="262"/>
      <c r="H135" s="265">
        <v>31.938000000000002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1" t="s">
        <v>191</v>
      </c>
      <c r="AU135" s="271" t="s">
        <v>121</v>
      </c>
      <c r="AV135" s="15" t="s">
        <v>133</v>
      </c>
      <c r="AW135" s="15" t="s">
        <v>32</v>
      </c>
      <c r="AX135" s="15" t="s">
        <v>71</v>
      </c>
      <c r="AY135" s="271" t="s">
        <v>112</v>
      </c>
    </row>
    <row r="136" s="14" customFormat="1">
      <c r="A136" s="14"/>
      <c r="B136" s="250"/>
      <c r="C136" s="251"/>
      <c r="D136" s="241" t="s">
        <v>191</v>
      </c>
      <c r="E136" s="252" t="s">
        <v>19</v>
      </c>
      <c r="F136" s="253" t="s">
        <v>226</v>
      </c>
      <c r="G136" s="251"/>
      <c r="H136" s="252" t="s">
        <v>19</v>
      </c>
      <c r="I136" s="254"/>
      <c r="J136" s="251"/>
      <c r="K136" s="251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191</v>
      </c>
      <c r="AU136" s="259" t="s">
        <v>121</v>
      </c>
      <c r="AV136" s="14" t="s">
        <v>79</v>
      </c>
      <c r="AW136" s="14" t="s">
        <v>32</v>
      </c>
      <c r="AX136" s="14" t="s">
        <v>71</v>
      </c>
      <c r="AY136" s="259" t="s">
        <v>112</v>
      </c>
    </row>
    <row r="137" s="13" customFormat="1">
      <c r="A137" s="13"/>
      <c r="B137" s="239"/>
      <c r="C137" s="240"/>
      <c r="D137" s="241" t="s">
        <v>191</v>
      </c>
      <c r="E137" s="260" t="s">
        <v>19</v>
      </c>
      <c r="F137" s="242" t="s">
        <v>237</v>
      </c>
      <c r="G137" s="240"/>
      <c r="H137" s="243">
        <v>21.800000000000001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191</v>
      </c>
      <c r="AU137" s="249" t="s">
        <v>121</v>
      </c>
      <c r="AV137" s="13" t="s">
        <v>121</v>
      </c>
      <c r="AW137" s="13" t="s">
        <v>32</v>
      </c>
      <c r="AX137" s="13" t="s">
        <v>71</v>
      </c>
      <c r="AY137" s="249" t="s">
        <v>112</v>
      </c>
    </row>
    <row r="138" s="14" customFormat="1">
      <c r="A138" s="14"/>
      <c r="B138" s="250"/>
      <c r="C138" s="251"/>
      <c r="D138" s="241" t="s">
        <v>191</v>
      </c>
      <c r="E138" s="252" t="s">
        <v>19</v>
      </c>
      <c r="F138" s="253" t="s">
        <v>228</v>
      </c>
      <c r="G138" s="251"/>
      <c r="H138" s="252" t="s">
        <v>19</v>
      </c>
      <c r="I138" s="254"/>
      <c r="J138" s="251"/>
      <c r="K138" s="251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191</v>
      </c>
      <c r="AU138" s="259" t="s">
        <v>121</v>
      </c>
      <c r="AV138" s="14" t="s">
        <v>79</v>
      </c>
      <c r="AW138" s="14" t="s">
        <v>32</v>
      </c>
      <c r="AX138" s="14" t="s">
        <v>71</v>
      </c>
      <c r="AY138" s="259" t="s">
        <v>112</v>
      </c>
    </row>
    <row r="139" s="13" customFormat="1">
      <c r="A139" s="13"/>
      <c r="B139" s="239"/>
      <c r="C139" s="240"/>
      <c r="D139" s="241" t="s">
        <v>191</v>
      </c>
      <c r="E139" s="260" t="s">
        <v>19</v>
      </c>
      <c r="F139" s="242" t="s">
        <v>238</v>
      </c>
      <c r="G139" s="240"/>
      <c r="H139" s="243">
        <v>8.1750000000000007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191</v>
      </c>
      <c r="AU139" s="249" t="s">
        <v>121</v>
      </c>
      <c r="AV139" s="13" t="s">
        <v>121</v>
      </c>
      <c r="AW139" s="13" t="s">
        <v>32</v>
      </c>
      <c r="AX139" s="13" t="s">
        <v>71</v>
      </c>
      <c r="AY139" s="249" t="s">
        <v>112</v>
      </c>
    </row>
    <row r="140" s="15" customFormat="1">
      <c r="A140" s="15"/>
      <c r="B140" s="261"/>
      <c r="C140" s="262"/>
      <c r="D140" s="241" t="s">
        <v>191</v>
      </c>
      <c r="E140" s="263" t="s">
        <v>19</v>
      </c>
      <c r="F140" s="264" t="s">
        <v>225</v>
      </c>
      <c r="G140" s="262"/>
      <c r="H140" s="265">
        <v>29.975000000000001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1" t="s">
        <v>191</v>
      </c>
      <c r="AU140" s="271" t="s">
        <v>121</v>
      </c>
      <c r="AV140" s="15" t="s">
        <v>133</v>
      </c>
      <c r="AW140" s="15" t="s">
        <v>32</v>
      </c>
      <c r="AX140" s="15" t="s">
        <v>71</v>
      </c>
      <c r="AY140" s="271" t="s">
        <v>112</v>
      </c>
    </row>
    <row r="141" s="16" customFormat="1">
      <c r="A141" s="16"/>
      <c r="B141" s="272"/>
      <c r="C141" s="273"/>
      <c r="D141" s="241" t="s">
        <v>191</v>
      </c>
      <c r="E141" s="274" t="s">
        <v>19</v>
      </c>
      <c r="F141" s="275" t="s">
        <v>230</v>
      </c>
      <c r="G141" s="273"/>
      <c r="H141" s="276">
        <v>61.912999999999997</v>
      </c>
      <c r="I141" s="277"/>
      <c r="J141" s="273"/>
      <c r="K141" s="273"/>
      <c r="L141" s="278"/>
      <c r="M141" s="279"/>
      <c r="N141" s="280"/>
      <c r="O141" s="280"/>
      <c r="P141" s="280"/>
      <c r="Q141" s="280"/>
      <c r="R141" s="280"/>
      <c r="S141" s="280"/>
      <c r="T141" s="281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T141" s="282" t="s">
        <v>191</v>
      </c>
      <c r="AU141" s="282" t="s">
        <v>121</v>
      </c>
      <c r="AV141" s="16" t="s">
        <v>120</v>
      </c>
      <c r="AW141" s="16" t="s">
        <v>32</v>
      </c>
      <c r="AX141" s="16" t="s">
        <v>79</v>
      </c>
      <c r="AY141" s="282" t="s">
        <v>112</v>
      </c>
    </row>
    <row r="142" s="2" customFormat="1" ht="44.25" customHeight="1">
      <c r="A142" s="41"/>
      <c r="B142" s="42"/>
      <c r="C142" s="207" t="s">
        <v>8</v>
      </c>
      <c r="D142" s="207" t="s">
        <v>115</v>
      </c>
      <c r="E142" s="208" t="s">
        <v>239</v>
      </c>
      <c r="F142" s="209" t="s">
        <v>240</v>
      </c>
      <c r="G142" s="210" t="s">
        <v>175</v>
      </c>
      <c r="H142" s="211">
        <v>55.619999999999997</v>
      </c>
      <c r="I142" s="212"/>
      <c r="J142" s="213">
        <f>ROUND(I142*H142,2)</f>
        <v>0</v>
      </c>
      <c r="K142" s="209" t="s">
        <v>119</v>
      </c>
      <c r="L142" s="47"/>
      <c r="M142" s="214" t="s">
        <v>19</v>
      </c>
      <c r="N142" s="215" t="s">
        <v>43</v>
      </c>
      <c r="O142" s="87"/>
      <c r="P142" s="216">
        <f>O142*H142</f>
        <v>0</v>
      </c>
      <c r="Q142" s="216">
        <v>0.011350000000000001</v>
      </c>
      <c r="R142" s="216">
        <f>Q142*H142</f>
        <v>0.63128700000000004</v>
      </c>
      <c r="S142" s="216">
        <v>0</v>
      </c>
      <c r="T142" s="21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8" t="s">
        <v>120</v>
      </c>
      <c r="AT142" s="218" t="s">
        <v>115</v>
      </c>
      <c r="AU142" s="218" t="s">
        <v>121</v>
      </c>
      <c r="AY142" s="20" t="s">
        <v>112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20" t="s">
        <v>121</v>
      </c>
      <c r="BK142" s="219">
        <f>ROUND(I142*H142,2)</f>
        <v>0</v>
      </c>
      <c r="BL142" s="20" t="s">
        <v>120</v>
      </c>
      <c r="BM142" s="218" t="s">
        <v>241</v>
      </c>
    </row>
    <row r="143" s="2" customFormat="1">
      <c r="A143" s="41"/>
      <c r="B143" s="42"/>
      <c r="C143" s="43"/>
      <c r="D143" s="220" t="s">
        <v>123</v>
      </c>
      <c r="E143" s="43"/>
      <c r="F143" s="221" t="s">
        <v>242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123</v>
      </c>
      <c r="AU143" s="20" t="s">
        <v>121</v>
      </c>
    </row>
    <row r="144" s="2" customFormat="1" ht="16.5" customHeight="1">
      <c r="A144" s="41"/>
      <c r="B144" s="42"/>
      <c r="C144" s="229" t="s">
        <v>243</v>
      </c>
      <c r="D144" s="229" t="s">
        <v>186</v>
      </c>
      <c r="E144" s="230" t="s">
        <v>244</v>
      </c>
      <c r="F144" s="231" t="s">
        <v>245</v>
      </c>
      <c r="G144" s="232" t="s">
        <v>175</v>
      </c>
      <c r="H144" s="233">
        <v>58.401000000000003</v>
      </c>
      <c r="I144" s="234"/>
      <c r="J144" s="235">
        <f>ROUND(I144*H144,2)</f>
        <v>0</v>
      </c>
      <c r="K144" s="231" t="s">
        <v>119</v>
      </c>
      <c r="L144" s="236"/>
      <c r="M144" s="237" t="s">
        <v>19</v>
      </c>
      <c r="N144" s="238" t="s">
        <v>43</v>
      </c>
      <c r="O144" s="87"/>
      <c r="P144" s="216">
        <f>O144*H144</f>
        <v>0</v>
      </c>
      <c r="Q144" s="216">
        <v>0.012999999999999999</v>
      </c>
      <c r="R144" s="216">
        <f>Q144*H144</f>
        <v>0.75921300000000003</v>
      </c>
      <c r="S144" s="216">
        <v>0</v>
      </c>
      <c r="T144" s="21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8" t="s">
        <v>189</v>
      </c>
      <c r="AT144" s="218" t="s">
        <v>186</v>
      </c>
      <c r="AU144" s="218" t="s">
        <v>121</v>
      </c>
      <c r="AY144" s="20" t="s">
        <v>112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20" t="s">
        <v>121</v>
      </c>
      <c r="BK144" s="219">
        <f>ROUND(I144*H144,2)</f>
        <v>0</v>
      </c>
      <c r="BL144" s="20" t="s">
        <v>120</v>
      </c>
      <c r="BM144" s="218" t="s">
        <v>246</v>
      </c>
    </row>
    <row r="145" s="13" customFormat="1">
      <c r="A145" s="13"/>
      <c r="B145" s="239"/>
      <c r="C145" s="240"/>
      <c r="D145" s="241" t="s">
        <v>191</v>
      </c>
      <c r="E145" s="240"/>
      <c r="F145" s="242" t="s">
        <v>247</v>
      </c>
      <c r="G145" s="240"/>
      <c r="H145" s="243">
        <v>58.401000000000003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191</v>
      </c>
      <c r="AU145" s="249" t="s">
        <v>121</v>
      </c>
      <c r="AV145" s="13" t="s">
        <v>121</v>
      </c>
      <c r="AW145" s="13" t="s">
        <v>4</v>
      </c>
      <c r="AX145" s="13" t="s">
        <v>79</v>
      </c>
      <c r="AY145" s="249" t="s">
        <v>112</v>
      </c>
    </row>
    <row r="146" s="2" customFormat="1" ht="44.25" customHeight="1">
      <c r="A146" s="41"/>
      <c r="B146" s="42"/>
      <c r="C146" s="207" t="s">
        <v>248</v>
      </c>
      <c r="D146" s="207" t="s">
        <v>115</v>
      </c>
      <c r="E146" s="208" t="s">
        <v>249</v>
      </c>
      <c r="F146" s="209" t="s">
        <v>250</v>
      </c>
      <c r="G146" s="210" t="s">
        <v>175</v>
      </c>
      <c r="H146" s="211">
        <v>345.33999999999997</v>
      </c>
      <c r="I146" s="212"/>
      <c r="J146" s="213">
        <f>ROUND(I146*H146,2)</f>
        <v>0</v>
      </c>
      <c r="K146" s="209" t="s">
        <v>119</v>
      </c>
      <c r="L146" s="47"/>
      <c r="M146" s="214" t="s">
        <v>19</v>
      </c>
      <c r="N146" s="215" t="s">
        <v>43</v>
      </c>
      <c r="O146" s="87"/>
      <c r="P146" s="216">
        <f>O146*H146</f>
        <v>0</v>
      </c>
      <c r="Q146" s="216">
        <v>0.011599999999999999</v>
      </c>
      <c r="R146" s="216">
        <f>Q146*H146</f>
        <v>4.0059439999999995</v>
      </c>
      <c r="S146" s="216">
        <v>0</v>
      </c>
      <c r="T146" s="21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8" t="s">
        <v>120</v>
      </c>
      <c r="AT146" s="218" t="s">
        <v>115</v>
      </c>
      <c r="AU146" s="218" t="s">
        <v>121</v>
      </c>
      <c r="AY146" s="20" t="s">
        <v>112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20" t="s">
        <v>121</v>
      </c>
      <c r="BK146" s="219">
        <f>ROUND(I146*H146,2)</f>
        <v>0</v>
      </c>
      <c r="BL146" s="20" t="s">
        <v>120</v>
      </c>
      <c r="BM146" s="218" t="s">
        <v>251</v>
      </c>
    </row>
    <row r="147" s="2" customFormat="1">
      <c r="A147" s="41"/>
      <c r="B147" s="42"/>
      <c r="C147" s="43"/>
      <c r="D147" s="220" t="s">
        <v>123</v>
      </c>
      <c r="E147" s="43"/>
      <c r="F147" s="221" t="s">
        <v>252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123</v>
      </c>
      <c r="AU147" s="20" t="s">
        <v>121</v>
      </c>
    </row>
    <row r="148" s="2" customFormat="1" ht="16.5" customHeight="1">
      <c r="A148" s="41"/>
      <c r="B148" s="42"/>
      <c r="C148" s="229" t="s">
        <v>253</v>
      </c>
      <c r="D148" s="229" t="s">
        <v>186</v>
      </c>
      <c r="E148" s="230" t="s">
        <v>254</v>
      </c>
      <c r="F148" s="231" t="s">
        <v>255</v>
      </c>
      <c r="G148" s="232" t="s">
        <v>175</v>
      </c>
      <c r="H148" s="233">
        <v>362.60700000000003</v>
      </c>
      <c r="I148" s="234"/>
      <c r="J148" s="235">
        <f>ROUND(I148*H148,2)</f>
        <v>0</v>
      </c>
      <c r="K148" s="231" t="s">
        <v>119</v>
      </c>
      <c r="L148" s="236"/>
      <c r="M148" s="237" t="s">
        <v>19</v>
      </c>
      <c r="N148" s="238" t="s">
        <v>43</v>
      </c>
      <c r="O148" s="87"/>
      <c r="P148" s="216">
        <f>O148*H148</f>
        <v>0</v>
      </c>
      <c r="Q148" s="216">
        <v>0.021999999999999999</v>
      </c>
      <c r="R148" s="216">
        <f>Q148*H148</f>
        <v>7.9773540000000001</v>
      </c>
      <c r="S148" s="216">
        <v>0</v>
      </c>
      <c r="T148" s="21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8" t="s">
        <v>189</v>
      </c>
      <c r="AT148" s="218" t="s">
        <v>186</v>
      </c>
      <c r="AU148" s="218" t="s">
        <v>121</v>
      </c>
      <c r="AY148" s="20" t="s">
        <v>112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20" t="s">
        <v>121</v>
      </c>
      <c r="BK148" s="219">
        <f>ROUND(I148*H148,2)</f>
        <v>0</v>
      </c>
      <c r="BL148" s="20" t="s">
        <v>120</v>
      </c>
      <c r="BM148" s="218" t="s">
        <v>256</v>
      </c>
    </row>
    <row r="149" s="13" customFormat="1">
      <c r="A149" s="13"/>
      <c r="B149" s="239"/>
      <c r="C149" s="240"/>
      <c r="D149" s="241" t="s">
        <v>191</v>
      </c>
      <c r="E149" s="240"/>
      <c r="F149" s="242" t="s">
        <v>257</v>
      </c>
      <c r="G149" s="240"/>
      <c r="H149" s="243">
        <v>362.60700000000003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191</v>
      </c>
      <c r="AU149" s="249" t="s">
        <v>121</v>
      </c>
      <c r="AV149" s="13" t="s">
        <v>121</v>
      </c>
      <c r="AW149" s="13" t="s">
        <v>4</v>
      </c>
      <c r="AX149" s="13" t="s">
        <v>79</v>
      </c>
      <c r="AY149" s="249" t="s">
        <v>112</v>
      </c>
    </row>
    <row r="150" s="2" customFormat="1" ht="16.5" customHeight="1">
      <c r="A150" s="41"/>
      <c r="B150" s="42"/>
      <c r="C150" s="207" t="s">
        <v>258</v>
      </c>
      <c r="D150" s="207" t="s">
        <v>115</v>
      </c>
      <c r="E150" s="208" t="s">
        <v>259</v>
      </c>
      <c r="F150" s="209" t="s">
        <v>260</v>
      </c>
      <c r="G150" s="210" t="s">
        <v>218</v>
      </c>
      <c r="H150" s="211">
        <v>62.009999999999998</v>
      </c>
      <c r="I150" s="212"/>
      <c r="J150" s="213">
        <f>ROUND(I150*H150,2)</f>
        <v>0</v>
      </c>
      <c r="K150" s="209" t="s">
        <v>119</v>
      </c>
      <c r="L150" s="47"/>
      <c r="M150" s="214" t="s">
        <v>19</v>
      </c>
      <c r="N150" s="215" t="s">
        <v>43</v>
      </c>
      <c r="O150" s="87"/>
      <c r="P150" s="216">
        <f>O150*H150</f>
        <v>0</v>
      </c>
      <c r="Q150" s="216">
        <v>9.7399999999999996E-05</v>
      </c>
      <c r="R150" s="216">
        <f>Q150*H150</f>
        <v>0.0060397739999999995</v>
      </c>
      <c r="S150" s="216">
        <v>0</v>
      </c>
      <c r="T150" s="21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8" t="s">
        <v>120</v>
      </c>
      <c r="AT150" s="218" t="s">
        <v>115</v>
      </c>
      <c r="AU150" s="218" t="s">
        <v>121</v>
      </c>
      <c r="AY150" s="20" t="s">
        <v>112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20" t="s">
        <v>121</v>
      </c>
      <c r="BK150" s="219">
        <f>ROUND(I150*H150,2)</f>
        <v>0</v>
      </c>
      <c r="BL150" s="20" t="s">
        <v>120</v>
      </c>
      <c r="BM150" s="218" t="s">
        <v>261</v>
      </c>
    </row>
    <row r="151" s="2" customFormat="1">
      <c r="A151" s="41"/>
      <c r="B151" s="42"/>
      <c r="C151" s="43"/>
      <c r="D151" s="220" t="s">
        <v>123</v>
      </c>
      <c r="E151" s="43"/>
      <c r="F151" s="221" t="s">
        <v>262</v>
      </c>
      <c r="G151" s="43"/>
      <c r="H151" s="43"/>
      <c r="I151" s="222"/>
      <c r="J151" s="43"/>
      <c r="K151" s="43"/>
      <c r="L151" s="47"/>
      <c r="M151" s="223"/>
      <c r="N151" s="22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123</v>
      </c>
      <c r="AU151" s="20" t="s">
        <v>121</v>
      </c>
    </row>
    <row r="152" s="2" customFormat="1" ht="16.5" customHeight="1">
      <c r="A152" s="41"/>
      <c r="B152" s="42"/>
      <c r="C152" s="229" t="s">
        <v>263</v>
      </c>
      <c r="D152" s="229" t="s">
        <v>186</v>
      </c>
      <c r="E152" s="230" t="s">
        <v>264</v>
      </c>
      <c r="F152" s="231" t="s">
        <v>265</v>
      </c>
      <c r="G152" s="232" t="s">
        <v>218</v>
      </c>
      <c r="H152" s="233">
        <v>62.009999999999998</v>
      </c>
      <c r="I152" s="234"/>
      <c r="J152" s="235">
        <f>ROUND(I152*H152,2)</f>
        <v>0</v>
      </c>
      <c r="K152" s="231" t="s">
        <v>119</v>
      </c>
      <c r="L152" s="236"/>
      <c r="M152" s="237" t="s">
        <v>19</v>
      </c>
      <c r="N152" s="238" t="s">
        <v>43</v>
      </c>
      <c r="O152" s="87"/>
      <c r="P152" s="216">
        <f>O152*H152</f>
        <v>0</v>
      </c>
      <c r="Q152" s="216">
        <v>0.00027999999999999998</v>
      </c>
      <c r="R152" s="216">
        <f>Q152*H152</f>
        <v>0.017362799999999998</v>
      </c>
      <c r="S152" s="216">
        <v>0</v>
      </c>
      <c r="T152" s="21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8" t="s">
        <v>189</v>
      </c>
      <c r="AT152" s="218" t="s">
        <v>186</v>
      </c>
      <c r="AU152" s="218" t="s">
        <v>121</v>
      </c>
      <c r="AY152" s="20" t="s">
        <v>112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20" t="s">
        <v>121</v>
      </c>
      <c r="BK152" s="219">
        <f>ROUND(I152*H152,2)</f>
        <v>0</v>
      </c>
      <c r="BL152" s="20" t="s">
        <v>120</v>
      </c>
      <c r="BM152" s="218" t="s">
        <v>266</v>
      </c>
    </row>
    <row r="153" s="2" customFormat="1" ht="16.5" customHeight="1">
      <c r="A153" s="41"/>
      <c r="B153" s="42"/>
      <c r="C153" s="207" t="s">
        <v>267</v>
      </c>
      <c r="D153" s="207" t="s">
        <v>115</v>
      </c>
      <c r="E153" s="208" t="s">
        <v>268</v>
      </c>
      <c r="F153" s="209" t="s">
        <v>269</v>
      </c>
      <c r="G153" s="210" t="s">
        <v>218</v>
      </c>
      <c r="H153" s="211">
        <v>571.79999999999995</v>
      </c>
      <c r="I153" s="212"/>
      <c r="J153" s="213">
        <f>ROUND(I153*H153,2)</f>
        <v>0</v>
      </c>
      <c r="K153" s="209" t="s">
        <v>119</v>
      </c>
      <c r="L153" s="47"/>
      <c r="M153" s="214" t="s">
        <v>19</v>
      </c>
      <c r="N153" s="215" t="s">
        <v>43</v>
      </c>
      <c r="O153" s="87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8" t="s">
        <v>120</v>
      </c>
      <c r="AT153" s="218" t="s">
        <v>115</v>
      </c>
      <c r="AU153" s="218" t="s">
        <v>121</v>
      </c>
      <c r="AY153" s="20" t="s">
        <v>112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20" t="s">
        <v>121</v>
      </c>
      <c r="BK153" s="219">
        <f>ROUND(I153*H153,2)</f>
        <v>0</v>
      </c>
      <c r="BL153" s="20" t="s">
        <v>120</v>
      </c>
      <c r="BM153" s="218" t="s">
        <v>270</v>
      </c>
    </row>
    <row r="154" s="2" customFormat="1">
      <c r="A154" s="41"/>
      <c r="B154" s="42"/>
      <c r="C154" s="43"/>
      <c r="D154" s="220" t="s">
        <v>123</v>
      </c>
      <c r="E154" s="43"/>
      <c r="F154" s="221" t="s">
        <v>271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123</v>
      </c>
      <c r="AU154" s="20" t="s">
        <v>121</v>
      </c>
    </row>
    <row r="155" s="13" customFormat="1">
      <c r="A155" s="13"/>
      <c r="B155" s="239"/>
      <c r="C155" s="240"/>
      <c r="D155" s="241" t="s">
        <v>191</v>
      </c>
      <c r="E155" s="260" t="s">
        <v>19</v>
      </c>
      <c r="F155" s="242" t="s">
        <v>272</v>
      </c>
      <c r="G155" s="240"/>
      <c r="H155" s="243">
        <v>571.79999999999995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191</v>
      </c>
      <c r="AU155" s="249" t="s">
        <v>121</v>
      </c>
      <c r="AV155" s="13" t="s">
        <v>121</v>
      </c>
      <c r="AW155" s="13" t="s">
        <v>32</v>
      </c>
      <c r="AX155" s="13" t="s">
        <v>79</v>
      </c>
      <c r="AY155" s="249" t="s">
        <v>112</v>
      </c>
    </row>
    <row r="156" s="2" customFormat="1" ht="16.5" customHeight="1">
      <c r="A156" s="41"/>
      <c r="B156" s="42"/>
      <c r="C156" s="229" t="s">
        <v>273</v>
      </c>
      <c r="D156" s="229" t="s">
        <v>186</v>
      </c>
      <c r="E156" s="230" t="s">
        <v>274</v>
      </c>
      <c r="F156" s="231" t="s">
        <v>275</v>
      </c>
      <c r="G156" s="232" t="s">
        <v>218</v>
      </c>
      <c r="H156" s="233">
        <v>364.81999999999999</v>
      </c>
      <c r="I156" s="234"/>
      <c r="J156" s="235">
        <f>ROUND(I156*H156,2)</f>
        <v>0</v>
      </c>
      <c r="K156" s="231" t="s">
        <v>119</v>
      </c>
      <c r="L156" s="236"/>
      <c r="M156" s="237" t="s">
        <v>19</v>
      </c>
      <c r="N156" s="238" t="s">
        <v>43</v>
      </c>
      <c r="O156" s="87"/>
      <c r="P156" s="216">
        <f>O156*H156</f>
        <v>0</v>
      </c>
      <c r="Q156" s="216">
        <v>0.00010000000000000001</v>
      </c>
      <c r="R156" s="216">
        <f>Q156*H156</f>
        <v>0.036482000000000001</v>
      </c>
      <c r="S156" s="216">
        <v>0</v>
      </c>
      <c r="T156" s="21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8" t="s">
        <v>189</v>
      </c>
      <c r="AT156" s="218" t="s">
        <v>186</v>
      </c>
      <c r="AU156" s="218" t="s">
        <v>121</v>
      </c>
      <c r="AY156" s="20" t="s">
        <v>112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20" t="s">
        <v>121</v>
      </c>
      <c r="BK156" s="219">
        <f>ROUND(I156*H156,2)</f>
        <v>0</v>
      </c>
      <c r="BL156" s="20" t="s">
        <v>120</v>
      </c>
      <c r="BM156" s="218" t="s">
        <v>276</v>
      </c>
    </row>
    <row r="157" s="2" customFormat="1" ht="16.5" customHeight="1">
      <c r="A157" s="41"/>
      <c r="B157" s="42"/>
      <c r="C157" s="229" t="s">
        <v>277</v>
      </c>
      <c r="D157" s="229" t="s">
        <v>186</v>
      </c>
      <c r="E157" s="230" t="s">
        <v>278</v>
      </c>
      <c r="F157" s="231" t="s">
        <v>279</v>
      </c>
      <c r="G157" s="232" t="s">
        <v>218</v>
      </c>
      <c r="H157" s="233">
        <v>200.78</v>
      </c>
      <c r="I157" s="234"/>
      <c r="J157" s="235">
        <f>ROUND(I157*H157,2)</f>
        <v>0</v>
      </c>
      <c r="K157" s="231" t="s">
        <v>119</v>
      </c>
      <c r="L157" s="236"/>
      <c r="M157" s="237" t="s">
        <v>19</v>
      </c>
      <c r="N157" s="238" t="s">
        <v>43</v>
      </c>
      <c r="O157" s="87"/>
      <c r="P157" s="216">
        <f>O157*H157</f>
        <v>0</v>
      </c>
      <c r="Q157" s="216">
        <v>4.0000000000000003E-05</v>
      </c>
      <c r="R157" s="216">
        <f>Q157*H157</f>
        <v>0.0080312000000000005</v>
      </c>
      <c r="S157" s="216">
        <v>0</v>
      </c>
      <c r="T157" s="21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8" t="s">
        <v>189</v>
      </c>
      <c r="AT157" s="218" t="s">
        <v>186</v>
      </c>
      <c r="AU157" s="218" t="s">
        <v>121</v>
      </c>
      <c r="AY157" s="20" t="s">
        <v>112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20" t="s">
        <v>121</v>
      </c>
      <c r="BK157" s="219">
        <f>ROUND(I157*H157,2)</f>
        <v>0</v>
      </c>
      <c r="BL157" s="20" t="s">
        <v>120</v>
      </c>
      <c r="BM157" s="218" t="s">
        <v>280</v>
      </c>
    </row>
    <row r="158" s="2" customFormat="1" ht="16.5" customHeight="1">
      <c r="A158" s="41"/>
      <c r="B158" s="42"/>
      <c r="C158" s="229" t="s">
        <v>7</v>
      </c>
      <c r="D158" s="229" t="s">
        <v>186</v>
      </c>
      <c r="E158" s="230" t="s">
        <v>281</v>
      </c>
      <c r="F158" s="231" t="s">
        <v>282</v>
      </c>
      <c r="G158" s="232" t="s">
        <v>218</v>
      </c>
      <c r="H158" s="233">
        <v>6.2000000000000002</v>
      </c>
      <c r="I158" s="234"/>
      <c r="J158" s="235">
        <f>ROUND(I158*H158,2)</f>
        <v>0</v>
      </c>
      <c r="K158" s="231" t="s">
        <v>119</v>
      </c>
      <c r="L158" s="236"/>
      <c r="M158" s="237" t="s">
        <v>19</v>
      </c>
      <c r="N158" s="238" t="s">
        <v>43</v>
      </c>
      <c r="O158" s="87"/>
      <c r="P158" s="216">
        <f>O158*H158</f>
        <v>0</v>
      </c>
      <c r="Q158" s="216">
        <v>0.00050000000000000001</v>
      </c>
      <c r="R158" s="216">
        <f>Q158*H158</f>
        <v>0.0031000000000000003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189</v>
      </c>
      <c r="AT158" s="218" t="s">
        <v>186</v>
      </c>
      <c r="AU158" s="218" t="s">
        <v>121</v>
      </c>
      <c r="AY158" s="20" t="s">
        <v>112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121</v>
      </c>
      <c r="BK158" s="219">
        <f>ROUND(I158*H158,2)</f>
        <v>0</v>
      </c>
      <c r="BL158" s="20" t="s">
        <v>120</v>
      </c>
      <c r="BM158" s="218" t="s">
        <v>283</v>
      </c>
    </row>
    <row r="159" s="2" customFormat="1" ht="24.15" customHeight="1">
      <c r="A159" s="41"/>
      <c r="B159" s="42"/>
      <c r="C159" s="207" t="s">
        <v>284</v>
      </c>
      <c r="D159" s="207" t="s">
        <v>115</v>
      </c>
      <c r="E159" s="208" t="s">
        <v>285</v>
      </c>
      <c r="F159" s="209" t="s">
        <v>286</v>
      </c>
      <c r="G159" s="210" t="s">
        <v>175</v>
      </c>
      <c r="H159" s="211">
        <v>137.65000000000001</v>
      </c>
      <c r="I159" s="212"/>
      <c r="J159" s="213">
        <f>ROUND(I159*H159,2)</f>
        <v>0</v>
      </c>
      <c r="K159" s="209" t="s">
        <v>119</v>
      </c>
      <c r="L159" s="47"/>
      <c r="M159" s="214" t="s">
        <v>19</v>
      </c>
      <c r="N159" s="215" t="s">
        <v>43</v>
      </c>
      <c r="O159" s="87"/>
      <c r="P159" s="216">
        <f>O159*H159</f>
        <v>0</v>
      </c>
      <c r="Q159" s="216">
        <v>2.1999999999999999E-05</v>
      </c>
      <c r="R159" s="216">
        <f>Q159*H159</f>
        <v>0.0030283000000000003</v>
      </c>
      <c r="S159" s="216">
        <v>1.0000000000000001E-05</v>
      </c>
      <c r="T159" s="217">
        <f>S159*H159</f>
        <v>0.0013765000000000001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8" t="s">
        <v>120</v>
      </c>
      <c r="AT159" s="218" t="s">
        <v>115</v>
      </c>
      <c r="AU159" s="218" t="s">
        <v>121</v>
      </c>
      <c r="AY159" s="20" t="s">
        <v>112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20" t="s">
        <v>121</v>
      </c>
      <c r="BK159" s="219">
        <f>ROUND(I159*H159,2)</f>
        <v>0</v>
      </c>
      <c r="BL159" s="20" t="s">
        <v>120</v>
      </c>
      <c r="BM159" s="218" t="s">
        <v>287</v>
      </c>
    </row>
    <row r="160" s="2" customFormat="1">
      <c r="A160" s="41"/>
      <c r="B160" s="42"/>
      <c r="C160" s="43"/>
      <c r="D160" s="220" t="s">
        <v>123</v>
      </c>
      <c r="E160" s="43"/>
      <c r="F160" s="221" t="s">
        <v>288</v>
      </c>
      <c r="G160" s="43"/>
      <c r="H160" s="43"/>
      <c r="I160" s="222"/>
      <c r="J160" s="43"/>
      <c r="K160" s="43"/>
      <c r="L160" s="47"/>
      <c r="M160" s="223"/>
      <c r="N160" s="22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123</v>
      </c>
      <c r="AU160" s="20" t="s">
        <v>121</v>
      </c>
    </row>
    <row r="161" s="2" customFormat="1" ht="16.5" customHeight="1">
      <c r="A161" s="41"/>
      <c r="B161" s="42"/>
      <c r="C161" s="207" t="s">
        <v>289</v>
      </c>
      <c r="D161" s="207" t="s">
        <v>115</v>
      </c>
      <c r="E161" s="208" t="s">
        <v>290</v>
      </c>
      <c r="F161" s="209" t="s">
        <v>291</v>
      </c>
      <c r="G161" s="210" t="s">
        <v>175</v>
      </c>
      <c r="H161" s="211">
        <v>438.64999999999998</v>
      </c>
      <c r="I161" s="212"/>
      <c r="J161" s="213">
        <f>ROUND(I161*H161,2)</f>
        <v>0</v>
      </c>
      <c r="K161" s="209" t="s">
        <v>119</v>
      </c>
      <c r="L161" s="47"/>
      <c r="M161" s="214" t="s">
        <v>19</v>
      </c>
      <c r="N161" s="215" t="s">
        <v>43</v>
      </c>
      <c r="O161" s="87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8" t="s">
        <v>120</v>
      </c>
      <c r="AT161" s="218" t="s">
        <v>115</v>
      </c>
      <c r="AU161" s="218" t="s">
        <v>121</v>
      </c>
      <c r="AY161" s="20" t="s">
        <v>112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20" t="s">
        <v>121</v>
      </c>
      <c r="BK161" s="219">
        <f>ROUND(I161*H161,2)</f>
        <v>0</v>
      </c>
      <c r="BL161" s="20" t="s">
        <v>120</v>
      </c>
      <c r="BM161" s="218" t="s">
        <v>292</v>
      </c>
    </row>
    <row r="162" s="2" customFormat="1">
      <c r="A162" s="41"/>
      <c r="B162" s="42"/>
      <c r="C162" s="43"/>
      <c r="D162" s="220" t="s">
        <v>123</v>
      </c>
      <c r="E162" s="43"/>
      <c r="F162" s="221" t="s">
        <v>293</v>
      </c>
      <c r="G162" s="43"/>
      <c r="H162" s="43"/>
      <c r="I162" s="222"/>
      <c r="J162" s="43"/>
      <c r="K162" s="43"/>
      <c r="L162" s="47"/>
      <c r="M162" s="223"/>
      <c r="N162" s="22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123</v>
      </c>
      <c r="AU162" s="20" t="s">
        <v>121</v>
      </c>
    </row>
    <row r="163" s="2" customFormat="1" ht="21.75" customHeight="1">
      <c r="A163" s="41"/>
      <c r="B163" s="42"/>
      <c r="C163" s="207" t="s">
        <v>294</v>
      </c>
      <c r="D163" s="207" t="s">
        <v>115</v>
      </c>
      <c r="E163" s="208" t="s">
        <v>295</v>
      </c>
      <c r="F163" s="209" t="s">
        <v>296</v>
      </c>
      <c r="G163" s="210" t="s">
        <v>297</v>
      </c>
      <c r="H163" s="211">
        <v>4.4800000000000004</v>
      </c>
      <c r="I163" s="212"/>
      <c r="J163" s="213">
        <f>ROUND(I163*H163,2)</f>
        <v>0</v>
      </c>
      <c r="K163" s="209" t="s">
        <v>119</v>
      </c>
      <c r="L163" s="47"/>
      <c r="M163" s="214" t="s">
        <v>19</v>
      </c>
      <c r="N163" s="215" t="s">
        <v>43</v>
      </c>
      <c r="O163" s="87"/>
      <c r="P163" s="216">
        <f>O163*H163</f>
        <v>0</v>
      </c>
      <c r="Q163" s="216">
        <v>2.5018699999999998</v>
      </c>
      <c r="R163" s="216">
        <f>Q163*H163</f>
        <v>11.2083776</v>
      </c>
      <c r="S163" s="216">
        <v>0</v>
      </c>
      <c r="T163" s="217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8" t="s">
        <v>120</v>
      </c>
      <c r="AT163" s="218" t="s">
        <v>115</v>
      </c>
      <c r="AU163" s="218" t="s">
        <v>121</v>
      </c>
      <c r="AY163" s="20" t="s">
        <v>112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20" t="s">
        <v>121</v>
      </c>
      <c r="BK163" s="219">
        <f>ROUND(I163*H163,2)</f>
        <v>0</v>
      </c>
      <c r="BL163" s="20" t="s">
        <v>120</v>
      </c>
      <c r="BM163" s="218" t="s">
        <v>298</v>
      </c>
    </row>
    <row r="164" s="2" customFormat="1">
      <c r="A164" s="41"/>
      <c r="B164" s="42"/>
      <c r="C164" s="43"/>
      <c r="D164" s="220" t="s">
        <v>123</v>
      </c>
      <c r="E164" s="43"/>
      <c r="F164" s="221" t="s">
        <v>299</v>
      </c>
      <c r="G164" s="43"/>
      <c r="H164" s="43"/>
      <c r="I164" s="222"/>
      <c r="J164" s="43"/>
      <c r="K164" s="43"/>
      <c r="L164" s="47"/>
      <c r="M164" s="223"/>
      <c r="N164" s="22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123</v>
      </c>
      <c r="AU164" s="20" t="s">
        <v>121</v>
      </c>
    </row>
    <row r="165" s="14" customFormat="1">
      <c r="A165" s="14"/>
      <c r="B165" s="250"/>
      <c r="C165" s="251"/>
      <c r="D165" s="241" t="s">
        <v>191</v>
      </c>
      <c r="E165" s="252" t="s">
        <v>19</v>
      </c>
      <c r="F165" s="253" t="s">
        <v>300</v>
      </c>
      <c r="G165" s="251"/>
      <c r="H165" s="252" t="s">
        <v>19</v>
      </c>
      <c r="I165" s="254"/>
      <c r="J165" s="251"/>
      <c r="K165" s="251"/>
      <c r="L165" s="255"/>
      <c r="M165" s="256"/>
      <c r="N165" s="257"/>
      <c r="O165" s="257"/>
      <c r="P165" s="257"/>
      <c r="Q165" s="257"/>
      <c r="R165" s="257"/>
      <c r="S165" s="257"/>
      <c r="T165" s="25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9" t="s">
        <v>191</v>
      </c>
      <c r="AU165" s="259" t="s">
        <v>121</v>
      </c>
      <c r="AV165" s="14" t="s">
        <v>79</v>
      </c>
      <c r="AW165" s="14" t="s">
        <v>32</v>
      </c>
      <c r="AX165" s="14" t="s">
        <v>71</v>
      </c>
      <c r="AY165" s="259" t="s">
        <v>112</v>
      </c>
    </row>
    <row r="166" s="13" customFormat="1">
      <c r="A166" s="13"/>
      <c r="B166" s="239"/>
      <c r="C166" s="240"/>
      <c r="D166" s="241" t="s">
        <v>191</v>
      </c>
      <c r="E166" s="260" t="s">
        <v>19</v>
      </c>
      <c r="F166" s="242" t="s">
        <v>301</v>
      </c>
      <c r="G166" s="240"/>
      <c r="H166" s="243">
        <v>4.4800000000000004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191</v>
      </c>
      <c r="AU166" s="249" t="s">
        <v>121</v>
      </c>
      <c r="AV166" s="13" t="s">
        <v>121</v>
      </c>
      <c r="AW166" s="13" t="s">
        <v>32</v>
      </c>
      <c r="AX166" s="13" t="s">
        <v>79</v>
      </c>
      <c r="AY166" s="249" t="s">
        <v>112</v>
      </c>
    </row>
    <row r="167" s="2" customFormat="1" ht="21.75" customHeight="1">
      <c r="A167" s="41"/>
      <c r="B167" s="42"/>
      <c r="C167" s="207" t="s">
        <v>302</v>
      </c>
      <c r="D167" s="207" t="s">
        <v>115</v>
      </c>
      <c r="E167" s="208" t="s">
        <v>303</v>
      </c>
      <c r="F167" s="209" t="s">
        <v>304</v>
      </c>
      <c r="G167" s="210" t="s">
        <v>297</v>
      </c>
      <c r="H167" s="211">
        <v>4.4800000000000004</v>
      </c>
      <c r="I167" s="212"/>
      <c r="J167" s="213">
        <f>ROUND(I167*H167,2)</f>
        <v>0</v>
      </c>
      <c r="K167" s="209" t="s">
        <v>119</v>
      </c>
      <c r="L167" s="47"/>
      <c r="M167" s="214" t="s">
        <v>19</v>
      </c>
      <c r="N167" s="215" t="s">
        <v>43</v>
      </c>
      <c r="O167" s="87"/>
      <c r="P167" s="216">
        <f>O167*H167</f>
        <v>0</v>
      </c>
      <c r="Q167" s="216">
        <v>0</v>
      </c>
      <c r="R167" s="216">
        <f>Q167*H167</f>
        <v>0</v>
      </c>
      <c r="S167" s="216">
        <v>0</v>
      </c>
      <c r="T167" s="21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8" t="s">
        <v>120</v>
      </c>
      <c r="AT167" s="218" t="s">
        <v>115</v>
      </c>
      <c r="AU167" s="218" t="s">
        <v>121</v>
      </c>
      <c r="AY167" s="20" t="s">
        <v>112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20" t="s">
        <v>121</v>
      </c>
      <c r="BK167" s="219">
        <f>ROUND(I167*H167,2)</f>
        <v>0</v>
      </c>
      <c r="BL167" s="20" t="s">
        <v>120</v>
      </c>
      <c r="BM167" s="218" t="s">
        <v>305</v>
      </c>
    </row>
    <row r="168" s="2" customFormat="1">
      <c r="A168" s="41"/>
      <c r="B168" s="42"/>
      <c r="C168" s="43"/>
      <c r="D168" s="220" t="s">
        <v>123</v>
      </c>
      <c r="E168" s="43"/>
      <c r="F168" s="221" t="s">
        <v>306</v>
      </c>
      <c r="G168" s="43"/>
      <c r="H168" s="43"/>
      <c r="I168" s="222"/>
      <c r="J168" s="43"/>
      <c r="K168" s="43"/>
      <c r="L168" s="47"/>
      <c r="M168" s="223"/>
      <c r="N168" s="22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123</v>
      </c>
      <c r="AU168" s="20" t="s">
        <v>121</v>
      </c>
    </row>
    <row r="169" s="14" customFormat="1">
      <c r="A169" s="14"/>
      <c r="B169" s="250"/>
      <c r="C169" s="251"/>
      <c r="D169" s="241" t="s">
        <v>191</v>
      </c>
      <c r="E169" s="252" t="s">
        <v>19</v>
      </c>
      <c r="F169" s="253" t="s">
        <v>300</v>
      </c>
      <c r="G169" s="251"/>
      <c r="H169" s="252" t="s">
        <v>19</v>
      </c>
      <c r="I169" s="254"/>
      <c r="J169" s="251"/>
      <c r="K169" s="251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191</v>
      </c>
      <c r="AU169" s="259" t="s">
        <v>121</v>
      </c>
      <c r="AV169" s="14" t="s">
        <v>79</v>
      </c>
      <c r="AW169" s="14" t="s">
        <v>32</v>
      </c>
      <c r="AX169" s="14" t="s">
        <v>71</v>
      </c>
      <c r="AY169" s="259" t="s">
        <v>112</v>
      </c>
    </row>
    <row r="170" s="13" customFormat="1">
      <c r="A170" s="13"/>
      <c r="B170" s="239"/>
      <c r="C170" s="240"/>
      <c r="D170" s="241" t="s">
        <v>191</v>
      </c>
      <c r="E170" s="260" t="s">
        <v>19</v>
      </c>
      <c r="F170" s="242" t="s">
        <v>301</v>
      </c>
      <c r="G170" s="240"/>
      <c r="H170" s="243">
        <v>4.4800000000000004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191</v>
      </c>
      <c r="AU170" s="249" t="s">
        <v>121</v>
      </c>
      <c r="AV170" s="13" t="s">
        <v>121</v>
      </c>
      <c r="AW170" s="13" t="s">
        <v>32</v>
      </c>
      <c r="AX170" s="13" t="s">
        <v>79</v>
      </c>
      <c r="AY170" s="249" t="s">
        <v>112</v>
      </c>
    </row>
    <row r="171" s="2" customFormat="1" ht="24.15" customHeight="1">
      <c r="A171" s="41"/>
      <c r="B171" s="42"/>
      <c r="C171" s="207" t="s">
        <v>307</v>
      </c>
      <c r="D171" s="207" t="s">
        <v>115</v>
      </c>
      <c r="E171" s="208" t="s">
        <v>308</v>
      </c>
      <c r="F171" s="209" t="s">
        <v>309</v>
      </c>
      <c r="G171" s="210" t="s">
        <v>297</v>
      </c>
      <c r="H171" s="211">
        <v>4.4800000000000004</v>
      </c>
      <c r="I171" s="212"/>
      <c r="J171" s="213">
        <f>ROUND(I171*H171,2)</f>
        <v>0</v>
      </c>
      <c r="K171" s="209" t="s">
        <v>119</v>
      </c>
      <c r="L171" s="47"/>
      <c r="M171" s="214" t="s">
        <v>19</v>
      </c>
      <c r="N171" s="215" t="s">
        <v>43</v>
      </c>
      <c r="O171" s="87"/>
      <c r="P171" s="216">
        <f>O171*H171</f>
        <v>0</v>
      </c>
      <c r="Q171" s="216">
        <v>0</v>
      </c>
      <c r="R171" s="216">
        <f>Q171*H171</f>
        <v>0</v>
      </c>
      <c r="S171" s="216">
        <v>0</v>
      </c>
      <c r="T171" s="21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8" t="s">
        <v>120</v>
      </c>
      <c r="AT171" s="218" t="s">
        <v>115</v>
      </c>
      <c r="AU171" s="218" t="s">
        <v>121</v>
      </c>
      <c r="AY171" s="20" t="s">
        <v>112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20" t="s">
        <v>121</v>
      </c>
      <c r="BK171" s="219">
        <f>ROUND(I171*H171,2)</f>
        <v>0</v>
      </c>
      <c r="BL171" s="20" t="s">
        <v>120</v>
      </c>
      <c r="BM171" s="218" t="s">
        <v>310</v>
      </c>
    </row>
    <row r="172" s="2" customFormat="1">
      <c r="A172" s="41"/>
      <c r="B172" s="42"/>
      <c r="C172" s="43"/>
      <c r="D172" s="220" t="s">
        <v>123</v>
      </c>
      <c r="E172" s="43"/>
      <c r="F172" s="221" t="s">
        <v>311</v>
      </c>
      <c r="G172" s="43"/>
      <c r="H172" s="43"/>
      <c r="I172" s="222"/>
      <c r="J172" s="43"/>
      <c r="K172" s="43"/>
      <c r="L172" s="47"/>
      <c r="M172" s="223"/>
      <c r="N172" s="22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123</v>
      </c>
      <c r="AU172" s="20" t="s">
        <v>121</v>
      </c>
    </row>
    <row r="173" s="14" customFormat="1">
      <c r="A173" s="14"/>
      <c r="B173" s="250"/>
      <c r="C173" s="251"/>
      <c r="D173" s="241" t="s">
        <v>191</v>
      </c>
      <c r="E173" s="252" t="s">
        <v>19</v>
      </c>
      <c r="F173" s="253" t="s">
        <v>300</v>
      </c>
      <c r="G173" s="251"/>
      <c r="H173" s="252" t="s">
        <v>19</v>
      </c>
      <c r="I173" s="254"/>
      <c r="J173" s="251"/>
      <c r="K173" s="251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191</v>
      </c>
      <c r="AU173" s="259" t="s">
        <v>121</v>
      </c>
      <c r="AV173" s="14" t="s">
        <v>79</v>
      </c>
      <c r="AW173" s="14" t="s">
        <v>32</v>
      </c>
      <c r="AX173" s="14" t="s">
        <v>71</v>
      </c>
      <c r="AY173" s="259" t="s">
        <v>112</v>
      </c>
    </row>
    <row r="174" s="13" customFormat="1">
      <c r="A174" s="13"/>
      <c r="B174" s="239"/>
      <c r="C174" s="240"/>
      <c r="D174" s="241" t="s">
        <v>191</v>
      </c>
      <c r="E174" s="260" t="s">
        <v>19</v>
      </c>
      <c r="F174" s="242" t="s">
        <v>301</v>
      </c>
      <c r="G174" s="240"/>
      <c r="H174" s="243">
        <v>4.4800000000000004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191</v>
      </c>
      <c r="AU174" s="249" t="s">
        <v>121</v>
      </c>
      <c r="AV174" s="13" t="s">
        <v>121</v>
      </c>
      <c r="AW174" s="13" t="s">
        <v>32</v>
      </c>
      <c r="AX174" s="13" t="s">
        <v>79</v>
      </c>
      <c r="AY174" s="249" t="s">
        <v>112</v>
      </c>
    </row>
    <row r="175" s="2" customFormat="1" ht="21.75" customHeight="1">
      <c r="A175" s="41"/>
      <c r="B175" s="42"/>
      <c r="C175" s="207" t="s">
        <v>312</v>
      </c>
      <c r="D175" s="207" t="s">
        <v>115</v>
      </c>
      <c r="E175" s="208" t="s">
        <v>313</v>
      </c>
      <c r="F175" s="209" t="s">
        <v>314</v>
      </c>
      <c r="G175" s="210" t="s">
        <v>297</v>
      </c>
      <c r="H175" s="211">
        <v>4.4800000000000004</v>
      </c>
      <c r="I175" s="212"/>
      <c r="J175" s="213">
        <f>ROUND(I175*H175,2)</f>
        <v>0</v>
      </c>
      <c r="K175" s="209" t="s">
        <v>119</v>
      </c>
      <c r="L175" s="47"/>
      <c r="M175" s="214" t="s">
        <v>19</v>
      </c>
      <c r="N175" s="215" t="s">
        <v>43</v>
      </c>
      <c r="O175" s="87"/>
      <c r="P175" s="216">
        <f>O175*H175</f>
        <v>0</v>
      </c>
      <c r="Q175" s="216">
        <v>0</v>
      </c>
      <c r="R175" s="216">
        <f>Q175*H175</f>
        <v>0</v>
      </c>
      <c r="S175" s="216">
        <v>0</v>
      </c>
      <c r="T175" s="21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8" t="s">
        <v>120</v>
      </c>
      <c r="AT175" s="218" t="s">
        <v>115</v>
      </c>
      <c r="AU175" s="218" t="s">
        <v>121</v>
      </c>
      <c r="AY175" s="20" t="s">
        <v>112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20" t="s">
        <v>121</v>
      </c>
      <c r="BK175" s="219">
        <f>ROUND(I175*H175,2)</f>
        <v>0</v>
      </c>
      <c r="BL175" s="20" t="s">
        <v>120</v>
      </c>
      <c r="BM175" s="218" t="s">
        <v>315</v>
      </c>
    </row>
    <row r="176" s="2" customFormat="1">
      <c r="A176" s="41"/>
      <c r="B176" s="42"/>
      <c r="C176" s="43"/>
      <c r="D176" s="220" t="s">
        <v>123</v>
      </c>
      <c r="E176" s="43"/>
      <c r="F176" s="221" t="s">
        <v>316</v>
      </c>
      <c r="G176" s="43"/>
      <c r="H176" s="43"/>
      <c r="I176" s="222"/>
      <c r="J176" s="43"/>
      <c r="K176" s="43"/>
      <c r="L176" s="47"/>
      <c r="M176" s="223"/>
      <c r="N176" s="22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123</v>
      </c>
      <c r="AU176" s="20" t="s">
        <v>121</v>
      </c>
    </row>
    <row r="177" s="14" customFormat="1">
      <c r="A177" s="14"/>
      <c r="B177" s="250"/>
      <c r="C177" s="251"/>
      <c r="D177" s="241" t="s">
        <v>191</v>
      </c>
      <c r="E177" s="252" t="s">
        <v>19</v>
      </c>
      <c r="F177" s="253" t="s">
        <v>300</v>
      </c>
      <c r="G177" s="251"/>
      <c r="H177" s="252" t="s">
        <v>19</v>
      </c>
      <c r="I177" s="254"/>
      <c r="J177" s="251"/>
      <c r="K177" s="251"/>
      <c r="L177" s="255"/>
      <c r="M177" s="256"/>
      <c r="N177" s="257"/>
      <c r="O177" s="257"/>
      <c r="P177" s="257"/>
      <c r="Q177" s="257"/>
      <c r="R177" s="257"/>
      <c r="S177" s="257"/>
      <c r="T177" s="25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9" t="s">
        <v>191</v>
      </c>
      <c r="AU177" s="259" t="s">
        <v>121</v>
      </c>
      <c r="AV177" s="14" t="s">
        <v>79</v>
      </c>
      <c r="AW177" s="14" t="s">
        <v>32</v>
      </c>
      <c r="AX177" s="14" t="s">
        <v>71</v>
      </c>
      <c r="AY177" s="259" t="s">
        <v>112</v>
      </c>
    </row>
    <row r="178" s="13" customFormat="1">
      <c r="A178" s="13"/>
      <c r="B178" s="239"/>
      <c r="C178" s="240"/>
      <c r="D178" s="241" t="s">
        <v>191</v>
      </c>
      <c r="E178" s="260" t="s">
        <v>19</v>
      </c>
      <c r="F178" s="242" t="s">
        <v>301</v>
      </c>
      <c r="G178" s="240"/>
      <c r="H178" s="243">
        <v>4.4800000000000004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191</v>
      </c>
      <c r="AU178" s="249" t="s">
        <v>121</v>
      </c>
      <c r="AV178" s="13" t="s">
        <v>121</v>
      </c>
      <c r="AW178" s="13" t="s">
        <v>32</v>
      </c>
      <c r="AX178" s="13" t="s">
        <v>79</v>
      </c>
      <c r="AY178" s="249" t="s">
        <v>112</v>
      </c>
    </row>
    <row r="179" s="2" customFormat="1" ht="16.5" customHeight="1">
      <c r="A179" s="41"/>
      <c r="B179" s="42"/>
      <c r="C179" s="207" t="s">
        <v>317</v>
      </c>
      <c r="D179" s="207" t="s">
        <v>115</v>
      </c>
      <c r="E179" s="208" t="s">
        <v>318</v>
      </c>
      <c r="F179" s="209" t="s">
        <v>319</v>
      </c>
      <c r="G179" s="210" t="s">
        <v>320</v>
      </c>
      <c r="H179" s="211">
        <v>0.246</v>
      </c>
      <c r="I179" s="212"/>
      <c r="J179" s="213">
        <f>ROUND(I179*H179,2)</f>
        <v>0</v>
      </c>
      <c r="K179" s="209" t="s">
        <v>119</v>
      </c>
      <c r="L179" s="47"/>
      <c r="M179" s="214" t="s">
        <v>19</v>
      </c>
      <c r="N179" s="215" t="s">
        <v>43</v>
      </c>
      <c r="O179" s="87"/>
      <c r="P179" s="216">
        <f>O179*H179</f>
        <v>0</v>
      </c>
      <c r="Q179" s="216">
        <v>1.06277</v>
      </c>
      <c r="R179" s="216">
        <f>Q179*H179</f>
        <v>0.26144141999999998</v>
      </c>
      <c r="S179" s="216">
        <v>0</v>
      </c>
      <c r="T179" s="21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8" t="s">
        <v>120</v>
      </c>
      <c r="AT179" s="218" t="s">
        <v>115</v>
      </c>
      <c r="AU179" s="218" t="s">
        <v>121</v>
      </c>
      <c r="AY179" s="20" t="s">
        <v>112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20" t="s">
        <v>121</v>
      </c>
      <c r="BK179" s="219">
        <f>ROUND(I179*H179,2)</f>
        <v>0</v>
      </c>
      <c r="BL179" s="20" t="s">
        <v>120</v>
      </c>
      <c r="BM179" s="218" t="s">
        <v>321</v>
      </c>
    </row>
    <row r="180" s="2" customFormat="1">
      <c r="A180" s="41"/>
      <c r="B180" s="42"/>
      <c r="C180" s="43"/>
      <c r="D180" s="220" t="s">
        <v>123</v>
      </c>
      <c r="E180" s="43"/>
      <c r="F180" s="221" t="s">
        <v>322</v>
      </c>
      <c r="G180" s="43"/>
      <c r="H180" s="43"/>
      <c r="I180" s="222"/>
      <c r="J180" s="43"/>
      <c r="K180" s="43"/>
      <c r="L180" s="47"/>
      <c r="M180" s="223"/>
      <c r="N180" s="22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123</v>
      </c>
      <c r="AU180" s="20" t="s">
        <v>121</v>
      </c>
    </row>
    <row r="181" s="13" customFormat="1">
      <c r="A181" s="13"/>
      <c r="B181" s="239"/>
      <c r="C181" s="240"/>
      <c r="D181" s="241" t="s">
        <v>191</v>
      </c>
      <c r="E181" s="260" t="s">
        <v>19</v>
      </c>
      <c r="F181" s="242" t="s">
        <v>323</v>
      </c>
      <c r="G181" s="240"/>
      <c r="H181" s="243">
        <v>0.246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191</v>
      </c>
      <c r="AU181" s="249" t="s">
        <v>121</v>
      </c>
      <c r="AV181" s="13" t="s">
        <v>121</v>
      </c>
      <c r="AW181" s="13" t="s">
        <v>32</v>
      </c>
      <c r="AX181" s="13" t="s">
        <v>79</v>
      </c>
      <c r="AY181" s="249" t="s">
        <v>112</v>
      </c>
    </row>
    <row r="182" s="2" customFormat="1" ht="21.75" customHeight="1">
      <c r="A182" s="41"/>
      <c r="B182" s="42"/>
      <c r="C182" s="207" t="s">
        <v>324</v>
      </c>
      <c r="D182" s="207" t="s">
        <v>115</v>
      </c>
      <c r="E182" s="208" t="s">
        <v>325</v>
      </c>
      <c r="F182" s="209" t="s">
        <v>326</v>
      </c>
      <c r="G182" s="210" t="s">
        <v>175</v>
      </c>
      <c r="H182" s="211">
        <v>5.3200000000000003</v>
      </c>
      <c r="I182" s="212"/>
      <c r="J182" s="213">
        <f>ROUND(I182*H182,2)</f>
        <v>0</v>
      </c>
      <c r="K182" s="209" t="s">
        <v>119</v>
      </c>
      <c r="L182" s="47"/>
      <c r="M182" s="214" t="s">
        <v>19</v>
      </c>
      <c r="N182" s="215" t="s">
        <v>43</v>
      </c>
      <c r="O182" s="87"/>
      <c r="P182" s="216">
        <f>O182*H182</f>
        <v>0</v>
      </c>
      <c r="Q182" s="216">
        <v>0.0053299999999999997</v>
      </c>
      <c r="R182" s="216">
        <f>Q182*H182</f>
        <v>0.028355599999999998</v>
      </c>
      <c r="S182" s="216">
        <v>0</v>
      </c>
      <c r="T182" s="217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8" t="s">
        <v>120</v>
      </c>
      <c r="AT182" s="218" t="s">
        <v>115</v>
      </c>
      <c r="AU182" s="218" t="s">
        <v>121</v>
      </c>
      <c r="AY182" s="20" t="s">
        <v>112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20" t="s">
        <v>121</v>
      </c>
      <c r="BK182" s="219">
        <f>ROUND(I182*H182,2)</f>
        <v>0</v>
      </c>
      <c r="BL182" s="20" t="s">
        <v>120</v>
      </c>
      <c r="BM182" s="218" t="s">
        <v>327</v>
      </c>
    </row>
    <row r="183" s="2" customFormat="1">
      <c r="A183" s="41"/>
      <c r="B183" s="42"/>
      <c r="C183" s="43"/>
      <c r="D183" s="220" t="s">
        <v>123</v>
      </c>
      <c r="E183" s="43"/>
      <c r="F183" s="221" t="s">
        <v>328</v>
      </c>
      <c r="G183" s="43"/>
      <c r="H183" s="43"/>
      <c r="I183" s="222"/>
      <c r="J183" s="43"/>
      <c r="K183" s="43"/>
      <c r="L183" s="47"/>
      <c r="M183" s="223"/>
      <c r="N183" s="22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123</v>
      </c>
      <c r="AU183" s="20" t="s">
        <v>121</v>
      </c>
    </row>
    <row r="184" s="14" customFormat="1">
      <c r="A184" s="14"/>
      <c r="B184" s="250"/>
      <c r="C184" s="251"/>
      <c r="D184" s="241" t="s">
        <v>191</v>
      </c>
      <c r="E184" s="252" t="s">
        <v>19</v>
      </c>
      <c r="F184" s="253" t="s">
        <v>329</v>
      </c>
      <c r="G184" s="251"/>
      <c r="H184" s="252" t="s">
        <v>19</v>
      </c>
      <c r="I184" s="254"/>
      <c r="J184" s="251"/>
      <c r="K184" s="251"/>
      <c r="L184" s="255"/>
      <c r="M184" s="256"/>
      <c r="N184" s="257"/>
      <c r="O184" s="257"/>
      <c r="P184" s="257"/>
      <c r="Q184" s="257"/>
      <c r="R184" s="257"/>
      <c r="S184" s="257"/>
      <c r="T184" s="25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9" t="s">
        <v>191</v>
      </c>
      <c r="AU184" s="259" t="s">
        <v>121</v>
      </c>
      <c r="AV184" s="14" t="s">
        <v>79</v>
      </c>
      <c r="AW184" s="14" t="s">
        <v>32</v>
      </c>
      <c r="AX184" s="14" t="s">
        <v>71</v>
      </c>
      <c r="AY184" s="259" t="s">
        <v>112</v>
      </c>
    </row>
    <row r="185" s="13" customFormat="1">
      <c r="A185" s="13"/>
      <c r="B185" s="239"/>
      <c r="C185" s="240"/>
      <c r="D185" s="241" t="s">
        <v>191</v>
      </c>
      <c r="E185" s="260" t="s">
        <v>19</v>
      </c>
      <c r="F185" s="242" t="s">
        <v>330</v>
      </c>
      <c r="G185" s="240"/>
      <c r="H185" s="243">
        <v>5.3200000000000003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191</v>
      </c>
      <c r="AU185" s="249" t="s">
        <v>121</v>
      </c>
      <c r="AV185" s="13" t="s">
        <v>121</v>
      </c>
      <c r="AW185" s="13" t="s">
        <v>32</v>
      </c>
      <c r="AX185" s="13" t="s">
        <v>79</v>
      </c>
      <c r="AY185" s="249" t="s">
        <v>112</v>
      </c>
    </row>
    <row r="186" s="2" customFormat="1" ht="24.15" customHeight="1">
      <c r="A186" s="41"/>
      <c r="B186" s="42"/>
      <c r="C186" s="207" t="s">
        <v>331</v>
      </c>
      <c r="D186" s="207" t="s">
        <v>115</v>
      </c>
      <c r="E186" s="208" t="s">
        <v>332</v>
      </c>
      <c r="F186" s="209" t="s">
        <v>333</v>
      </c>
      <c r="G186" s="210" t="s">
        <v>175</v>
      </c>
      <c r="H186" s="211">
        <v>5.3200000000000003</v>
      </c>
      <c r="I186" s="212"/>
      <c r="J186" s="213">
        <f>ROUND(I186*H186,2)</f>
        <v>0</v>
      </c>
      <c r="K186" s="209" t="s">
        <v>119</v>
      </c>
      <c r="L186" s="47"/>
      <c r="M186" s="214" t="s">
        <v>19</v>
      </c>
      <c r="N186" s="215" t="s">
        <v>43</v>
      </c>
      <c r="O186" s="87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8" t="s">
        <v>120</v>
      </c>
      <c r="AT186" s="218" t="s">
        <v>115</v>
      </c>
      <c r="AU186" s="218" t="s">
        <v>121</v>
      </c>
      <c r="AY186" s="20" t="s">
        <v>112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20" t="s">
        <v>121</v>
      </c>
      <c r="BK186" s="219">
        <f>ROUND(I186*H186,2)</f>
        <v>0</v>
      </c>
      <c r="BL186" s="20" t="s">
        <v>120</v>
      </c>
      <c r="BM186" s="218" t="s">
        <v>334</v>
      </c>
    </row>
    <row r="187" s="2" customFormat="1">
      <c r="A187" s="41"/>
      <c r="B187" s="42"/>
      <c r="C187" s="43"/>
      <c r="D187" s="220" t="s">
        <v>123</v>
      </c>
      <c r="E187" s="43"/>
      <c r="F187" s="221" t="s">
        <v>335</v>
      </c>
      <c r="G187" s="43"/>
      <c r="H187" s="43"/>
      <c r="I187" s="222"/>
      <c r="J187" s="43"/>
      <c r="K187" s="43"/>
      <c r="L187" s="47"/>
      <c r="M187" s="223"/>
      <c r="N187" s="22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123</v>
      </c>
      <c r="AU187" s="20" t="s">
        <v>121</v>
      </c>
    </row>
    <row r="188" s="14" customFormat="1">
      <c r="A188" s="14"/>
      <c r="B188" s="250"/>
      <c r="C188" s="251"/>
      <c r="D188" s="241" t="s">
        <v>191</v>
      </c>
      <c r="E188" s="252" t="s">
        <v>19</v>
      </c>
      <c r="F188" s="253" t="s">
        <v>329</v>
      </c>
      <c r="G188" s="251"/>
      <c r="H188" s="252" t="s">
        <v>19</v>
      </c>
      <c r="I188" s="254"/>
      <c r="J188" s="251"/>
      <c r="K188" s="251"/>
      <c r="L188" s="255"/>
      <c r="M188" s="256"/>
      <c r="N188" s="257"/>
      <c r="O188" s="257"/>
      <c r="P188" s="257"/>
      <c r="Q188" s="257"/>
      <c r="R188" s="257"/>
      <c r="S188" s="257"/>
      <c r="T188" s="25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9" t="s">
        <v>191</v>
      </c>
      <c r="AU188" s="259" t="s">
        <v>121</v>
      </c>
      <c r="AV188" s="14" t="s">
        <v>79</v>
      </c>
      <c r="AW188" s="14" t="s">
        <v>32</v>
      </c>
      <c r="AX188" s="14" t="s">
        <v>71</v>
      </c>
      <c r="AY188" s="259" t="s">
        <v>112</v>
      </c>
    </row>
    <row r="189" s="13" customFormat="1">
      <c r="A189" s="13"/>
      <c r="B189" s="239"/>
      <c r="C189" s="240"/>
      <c r="D189" s="241" t="s">
        <v>191</v>
      </c>
      <c r="E189" s="260" t="s">
        <v>19</v>
      </c>
      <c r="F189" s="242" t="s">
        <v>330</v>
      </c>
      <c r="G189" s="240"/>
      <c r="H189" s="243">
        <v>5.3200000000000003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191</v>
      </c>
      <c r="AU189" s="249" t="s">
        <v>121</v>
      </c>
      <c r="AV189" s="13" t="s">
        <v>121</v>
      </c>
      <c r="AW189" s="13" t="s">
        <v>32</v>
      </c>
      <c r="AX189" s="13" t="s">
        <v>79</v>
      </c>
      <c r="AY189" s="249" t="s">
        <v>112</v>
      </c>
    </row>
    <row r="190" s="2" customFormat="1" ht="16.5" customHeight="1">
      <c r="A190" s="41"/>
      <c r="B190" s="42"/>
      <c r="C190" s="207" t="s">
        <v>336</v>
      </c>
      <c r="D190" s="207" t="s">
        <v>115</v>
      </c>
      <c r="E190" s="208" t="s">
        <v>337</v>
      </c>
      <c r="F190" s="209" t="s">
        <v>338</v>
      </c>
      <c r="G190" s="210" t="s">
        <v>175</v>
      </c>
      <c r="H190" s="211">
        <v>44.799999999999997</v>
      </c>
      <c r="I190" s="212"/>
      <c r="J190" s="213">
        <f>ROUND(I190*H190,2)</f>
        <v>0</v>
      </c>
      <c r="K190" s="209" t="s">
        <v>19</v>
      </c>
      <c r="L190" s="47"/>
      <c r="M190" s="214" t="s">
        <v>19</v>
      </c>
      <c r="N190" s="215" t="s">
        <v>43</v>
      </c>
      <c r="O190" s="87"/>
      <c r="P190" s="216">
        <f>O190*H190</f>
        <v>0</v>
      </c>
      <c r="Q190" s="216">
        <v>0.0014</v>
      </c>
      <c r="R190" s="216">
        <f>Q190*H190</f>
        <v>0.062719999999999998</v>
      </c>
      <c r="S190" s="216">
        <v>0</v>
      </c>
      <c r="T190" s="217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18" t="s">
        <v>120</v>
      </c>
      <c r="AT190" s="218" t="s">
        <v>115</v>
      </c>
      <c r="AU190" s="218" t="s">
        <v>121</v>
      </c>
      <c r="AY190" s="20" t="s">
        <v>112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20" t="s">
        <v>121</v>
      </c>
      <c r="BK190" s="219">
        <f>ROUND(I190*H190,2)</f>
        <v>0</v>
      </c>
      <c r="BL190" s="20" t="s">
        <v>120</v>
      </c>
      <c r="BM190" s="218" t="s">
        <v>339</v>
      </c>
    </row>
    <row r="191" s="14" customFormat="1">
      <c r="A191" s="14"/>
      <c r="B191" s="250"/>
      <c r="C191" s="251"/>
      <c r="D191" s="241" t="s">
        <v>191</v>
      </c>
      <c r="E191" s="252" t="s">
        <v>19</v>
      </c>
      <c r="F191" s="253" t="s">
        <v>300</v>
      </c>
      <c r="G191" s="251"/>
      <c r="H191" s="252" t="s">
        <v>19</v>
      </c>
      <c r="I191" s="254"/>
      <c r="J191" s="251"/>
      <c r="K191" s="251"/>
      <c r="L191" s="255"/>
      <c r="M191" s="256"/>
      <c r="N191" s="257"/>
      <c r="O191" s="257"/>
      <c r="P191" s="257"/>
      <c r="Q191" s="257"/>
      <c r="R191" s="257"/>
      <c r="S191" s="257"/>
      <c r="T191" s="25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9" t="s">
        <v>191</v>
      </c>
      <c r="AU191" s="259" t="s">
        <v>121</v>
      </c>
      <c r="AV191" s="14" t="s">
        <v>79</v>
      </c>
      <c r="AW191" s="14" t="s">
        <v>32</v>
      </c>
      <c r="AX191" s="14" t="s">
        <v>71</v>
      </c>
      <c r="AY191" s="259" t="s">
        <v>112</v>
      </c>
    </row>
    <row r="192" s="13" customFormat="1">
      <c r="A192" s="13"/>
      <c r="B192" s="239"/>
      <c r="C192" s="240"/>
      <c r="D192" s="241" t="s">
        <v>191</v>
      </c>
      <c r="E192" s="260" t="s">
        <v>19</v>
      </c>
      <c r="F192" s="242" t="s">
        <v>340</v>
      </c>
      <c r="G192" s="240"/>
      <c r="H192" s="243">
        <v>44.799999999999997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191</v>
      </c>
      <c r="AU192" s="249" t="s">
        <v>121</v>
      </c>
      <c r="AV192" s="13" t="s">
        <v>121</v>
      </c>
      <c r="AW192" s="13" t="s">
        <v>32</v>
      </c>
      <c r="AX192" s="13" t="s">
        <v>79</v>
      </c>
      <c r="AY192" s="249" t="s">
        <v>112</v>
      </c>
    </row>
    <row r="193" s="2" customFormat="1" ht="21.75" customHeight="1">
      <c r="A193" s="41"/>
      <c r="B193" s="42"/>
      <c r="C193" s="229" t="s">
        <v>341</v>
      </c>
      <c r="D193" s="229" t="s">
        <v>186</v>
      </c>
      <c r="E193" s="230" t="s">
        <v>342</v>
      </c>
      <c r="F193" s="231" t="s">
        <v>343</v>
      </c>
      <c r="G193" s="232" t="s">
        <v>175</v>
      </c>
      <c r="H193" s="233">
        <v>49.280000000000001</v>
      </c>
      <c r="I193" s="234"/>
      <c r="J193" s="235">
        <f>ROUND(I193*H193,2)</f>
        <v>0</v>
      </c>
      <c r="K193" s="231" t="s">
        <v>119</v>
      </c>
      <c r="L193" s="236"/>
      <c r="M193" s="237" t="s">
        <v>19</v>
      </c>
      <c r="N193" s="238" t="s">
        <v>43</v>
      </c>
      <c r="O193" s="87"/>
      <c r="P193" s="216">
        <f>O193*H193</f>
        <v>0</v>
      </c>
      <c r="Q193" s="216">
        <v>0.033000000000000002</v>
      </c>
      <c r="R193" s="216">
        <f>Q193*H193</f>
        <v>1.6262400000000001</v>
      </c>
      <c r="S193" s="216">
        <v>0</v>
      </c>
      <c r="T193" s="217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8" t="s">
        <v>189</v>
      </c>
      <c r="AT193" s="218" t="s">
        <v>186</v>
      </c>
      <c r="AU193" s="218" t="s">
        <v>121</v>
      </c>
      <c r="AY193" s="20" t="s">
        <v>112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20" t="s">
        <v>121</v>
      </c>
      <c r="BK193" s="219">
        <f>ROUND(I193*H193,2)</f>
        <v>0</v>
      </c>
      <c r="BL193" s="20" t="s">
        <v>120</v>
      </c>
      <c r="BM193" s="218" t="s">
        <v>344</v>
      </c>
    </row>
    <row r="194" s="13" customFormat="1">
      <c r="A194" s="13"/>
      <c r="B194" s="239"/>
      <c r="C194" s="240"/>
      <c r="D194" s="241" t="s">
        <v>191</v>
      </c>
      <c r="E194" s="240"/>
      <c r="F194" s="242" t="s">
        <v>345</v>
      </c>
      <c r="G194" s="240"/>
      <c r="H194" s="243">
        <v>49.280000000000001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191</v>
      </c>
      <c r="AU194" s="249" t="s">
        <v>121</v>
      </c>
      <c r="AV194" s="13" t="s">
        <v>121</v>
      </c>
      <c r="AW194" s="13" t="s">
        <v>4</v>
      </c>
      <c r="AX194" s="13" t="s">
        <v>79</v>
      </c>
      <c r="AY194" s="249" t="s">
        <v>112</v>
      </c>
    </row>
    <row r="195" s="2" customFormat="1" ht="21.75" customHeight="1">
      <c r="A195" s="41"/>
      <c r="B195" s="42"/>
      <c r="C195" s="207" t="s">
        <v>346</v>
      </c>
      <c r="D195" s="207" t="s">
        <v>115</v>
      </c>
      <c r="E195" s="208" t="s">
        <v>347</v>
      </c>
      <c r="F195" s="209" t="s">
        <v>348</v>
      </c>
      <c r="G195" s="210" t="s">
        <v>218</v>
      </c>
      <c r="H195" s="211">
        <v>53.200000000000003</v>
      </c>
      <c r="I195" s="212"/>
      <c r="J195" s="213">
        <f>ROUND(I195*H195,2)</f>
        <v>0</v>
      </c>
      <c r="K195" s="209" t="s">
        <v>119</v>
      </c>
      <c r="L195" s="47"/>
      <c r="M195" s="214" t="s">
        <v>19</v>
      </c>
      <c r="N195" s="215" t="s">
        <v>43</v>
      </c>
      <c r="O195" s="87"/>
      <c r="P195" s="216">
        <f>O195*H195</f>
        <v>0</v>
      </c>
      <c r="Q195" s="216">
        <v>2.0000000000000002E-05</v>
      </c>
      <c r="R195" s="216">
        <f>Q195*H195</f>
        <v>0.0010640000000000001</v>
      </c>
      <c r="S195" s="216">
        <v>0</v>
      </c>
      <c r="T195" s="21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8" t="s">
        <v>258</v>
      </c>
      <c r="AT195" s="218" t="s">
        <v>115</v>
      </c>
      <c r="AU195" s="218" t="s">
        <v>121</v>
      </c>
      <c r="AY195" s="20" t="s">
        <v>112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20" t="s">
        <v>121</v>
      </c>
      <c r="BK195" s="219">
        <f>ROUND(I195*H195,2)</f>
        <v>0</v>
      </c>
      <c r="BL195" s="20" t="s">
        <v>258</v>
      </c>
      <c r="BM195" s="218" t="s">
        <v>349</v>
      </c>
    </row>
    <row r="196" s="2" customFormat="1">
      <c r="A196" s="41"/>
      <c r="B196" s="42"/>
      <c r="C196" s="43"/>
      <c r="D196" s="220" t="s">
        <v>123</v>
      </c>
      <c r="E196" s="43"/>
      <c r="F196" s="221" t="s">
        <v>350</v>
      </c>
      <c r="G196" s="43"/>
      <c r="H196" s="43"/>
      <c r="I196" s="222"/>
      <c r="J196" s="43"/>
      <c r="K196" s="43"/>
      <c r="L196" s="47"/>
      <c r="M196" s="223"/>
      <c r="N196" s="22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123</v>
      </c>
      <c r="AU196" s="20" t="s">
        <v>121</v>
      </c>
    </row>
    <row r="197" s="13" customFormat="1">
      <c r="A197" s="13"/>
      <c r="B197" s="239"/>
      <c r="C197" s="240"/>
      <c r="D197" s="241" t="s">
        <v>191</v>
      </c>
      <c r="E197" s="260" t="s">
        <v>19</v>
      </c>
      <c r="F197" s="242" t="s">
        <v>351</v>
      </c>
      <c r="G197" s="240"/>
      <c r="H197" s="243">
        <v>53.200000000000003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191</v>
      </c>
      <c r="AU197" s="249" t="s">
        <v>121</v>
      </c>
      <c r="AV197" s="13" t="s">
        <v>121</v>
      </c>
      <c r="AW197" s="13" t="s">
        <v>32</v>
      </c>
      <c r="AX197" s="13" t="s">
        <v>79</v>
      </c>
      <c r="AY197" s="249" t="s">
        <v>112</v>
      </c>
    </row>
    <row r="198" s="2" customFormat="1" ht="16.5" customHeight="1">
      <c r="A198" s="41"/>
      <c r="B198" s="42"/>
      <c r="C198" s="229" t="s">
        <v>352</v>
      </c>
      <c r="D198" s="229" t="s">
        <v>186</v>
      </c>
      <c r="E198" s="230" t="s">
        <v>353</v>
      </c>
      <c r="F198" s="231" t="s">
        <v>354</v>
      </c>
      <c r="G198" s="232" t="s">
        <v>218</v>
      </c>
      <c r="H198" s="233">
        <v>55.859999999999999</v>
      </c>
      <c r="I198" s="234"/>
      <c r="J198" s="235">
        <f>ROUND(I198*H198,2)</f>
        <v>0</v>
      </c>
      <c r="K198" s="231" t="s">
        <v>119</v>
      </c>
      <c r="L198" s="236"/>
      <c r="M198" s="237" t="s">
        <v>19</v>
      </c>
      <c r="N198" s="238" t="s">
        <v>43</v>
      </c>
      <c r="O198" s="87"/>
      <c r="P198" s="216">
        <f>O198*H198</f>
        <v>0</v>
      </c>
      <c r="Q198" s="216">
        <v>0.00050000000000000001</v>
      </c>
      <c r="R198" s="216">
        <f>Q198*H198</f>
        <v>0.02793</v>
      </c>
      <c r="S198" s="216">
        <v>0</v>
      </c>
      <c r="T198" s="217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8" t="s">
        <v>189</v>
      </c>
      <c r="AT198" s="218" t="s">
        <v>186</v>
      </c>
      <c r="AU198" s="218" t="s">
        <v>121</v>
      </c>
      <c r="AY198" s="20" t="s">
        <v>112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20" t="s">
        <v>121</v>
      </c>
      <c r="BK198" s="219">
        <f>ROUND(I198*H198,2)</f>
        <v>0</v>
      </c>
      <c r="BL198" s="20" t="s">
        <v>120</v>
      </c>
      <c r="BM198" s="218" t="s">
        <v>355</v>
      </c>
    </row>
    <row r="199" s="13" customFormat="1">
      <c r="A199" s="13"/>
      <c r="B199" s="239"/>
      <c r="C199" s="240"/>
      <c r="D199" s="241" t="s">
        <v>191</v>
      </c>
      <c r="E199" s="260" t="s">
        <v>19</v>
      </c>
      <c r="F199" s="242" t="s">
        <v>351</v>
      </c>
      <c r="G199" s="240"/>
      <c r="H199" s="243">
        <v>53.200000000000003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191</v>
      </c>
      <c r="AU199" s="249" t="s">
        <v>121</v>
      </c>
      <c r="AV199" s="13" t="s">
        <v>121</v>
      </c>
      <c r="AW199" s="13" t="s">
        <v>32</v>
      </c>
      <c r="AX199" s="13" t="s">
        <v>79</v>
      </c>
      <c r="AY199" s="249" t="s">
        <v>112</v>
      </c>
    </row>
    <row r="200" s="13" customFormat="1">
      <c r="A200" s="13"/>
      <c r="B200" s="239"/>
      <c r="C200" s="240"/>
      <c r="D200" s="241" t="s">
        <v>191</v>
      </c>
      <c r="E200" s="240"/>
      <c r="F200" s="242" t="s">
        <v>356</v>
      </c>
      <c r="G200" s="240"/>
      <c r="H200" s="243">
        <v>55.859999999999999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191</v>
      </c>
      <c r="AU200" s="249" t="s">
        <v>121</v>
      </c>
      <c r="AV200" s="13" t="s">
        <v>121</v>
      </c>
      <c r="AW200" s="13" t="s">
        <v>4</v>
      </c>
      <c r="AX200" s="13" t="s">
        <v>79</v>
      </c>
      <c r="AY200" s="249" t="s">
        <v>112</v>
      </c>
    </row>
    <row r="201" s="2" customFormat="1" ht="16.5" customHeight="1">
      <c r="A201" s="41"/>
      <c r="B201" s="42"/>
      <c r="C201" s="207" t="s">
        <v>357</v>
      </c>
      <c r="D201" s="207" t="s">
        <v>115</v>
      </c>
      <c r="E201" s="208" t="s">
        <v>358</v>
      </c>
      <c r="F201" s="209" t="s">
        <v>359</v>
      </c>
      <c r="G201" s="210" t="s">
        <v>360</v>
      </c>
      <c r="H201" s="211">
        <v>32</v>
      </c>
      <c r="I201" s="212"/>
      <c r="J201" s="213">
        <f>ROUND(I201*H201,2)</f>
        <v>0</v>
      </c>
      <c r="K201" s="209" t="s">
        <v>119</v>
      </c>
      <c r="L201" s="47"/>
      <c r="M201" s="214" t="s">
        <v>19</v>
      </c>
      <c r="N201" s="215" t="s">
        <v>43</v>
      </c>
      <c r="O201" s="87"/>
      <c r="P201" s="216">
        <f>O201*H201</f>
        <v>0</v>
      </c>
      <c r="Q201" s="216">
        <v>0</v>
      </c>
      <c r="R201" s="216">
        <f>Q201*H201</f>
        <v>0</v>
      </c>
      <c r="S201" s="216">
        <v>0</v>
      </c>
      <c r="T201" s="21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8" t="s">
        <v>120</v>
      </c>
      <c r="AT201" s="218" t="s">
        <v>115</v>
      </c>
      <c r="AU201" s="218" t="s">
        <v>121</v>
      </c>
      <c r="AY201" s="20" t="s">
        <v>112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20" t="s">
        <v>121</v>
      </c>
      <c r="BK201" s="219">
        <f>ROUND(I201*H201,2)</f>
        <v>0</v>
      </c>
      <c r="BL201" s="20" t="s">
        <v>120</v>
      </c>
      <c r="BM201" s="218" t="s">
        <v>361</v>
      </c>
    </row>
    <row r="202" s="2" customFormat="1">
      <c r="A202" s="41"/>
      <c r="B202" s="42"/>
      <c r="C202" s="43"/>
      <c r="D202" s="220" t="s">
        <v>123</v>
      </c>
      <c r="E202" s="43"/>
      <c r="F202" s="221" t="s">
        <v>362</v>
      </c>
      <c r="G202" s="43"/>
      <c r="H202" s="43"/>
      <c r="I202" s="222"/>
      <c r="J202" s="43"/>
      <c r="K202" s="43"/>
      <c r="L202" s="47"/>
      <c r="M202" s="223"/>
      <c r="N202" s="22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123</v>
      </c>
      <c r="AU202" s="20" t="s">
        <v>121</v>
      </c>
    </row>
    <row r="203" s="2" customFormat="1" ht="16.5" customHeight="1">
      <c r="A203" s="41"/>
      <c r="B203" s="42"/>
      <c r="C203" s="229" t="s">
        <v>363</v>
      </c>
      <c r="D203" s="229" t="s">
        <v>186</v>
      </c>
      <c r="E203" s="230" t="s">
        <v>364</v>
      </c>
      <c r="F203" s="231" t="s">
        <v>365</v>
      </c>
      <c r="G203" s="232" t="s">
        <v>360</v>
      </c>
      <c r="H203" s="233">
        <v>32</v>
      </c>
      <c r="I203" s="234"/>
      <c r="J203" s="235">
        <f>ROUND(I203*H203,2)</f>
        <v>0</v>
      </c>
      <c r="K203" s="231" t="s">
        <v>119</v>
      </c>
      <c r="L203" s="236"/>
      <c r="M203" s="237" t="s">
        <v>19</v>
      </c>
      <c r="N203" s="238" t="s">
        <v>43</v>
      </c>
      <c r="O203" s="87"/>
      <c r="P203" s="216">
        <f>O203*H203</f>
        <v>0</v>
      </c>
      <c r="Q203" s="216">
        <v>0.00029999999999999997</v>
      </c>
      <c r="R203" s="216">
        <f>Q203*H203</f>
        <v>0.0095999999999999992</v>
      </c>
      <c r="S203" s="216">
        <v>0</v>
      </c>
      <c r="T203" s="217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8" t="s">
        <v>189</v>
      </c>
      <c r="AT203" s="218" t="s">
        <v>186</v>
      </c>
      <c r="AU203" s="218" t="s">
        <v>121</v>
      </c>
      <c r="AY203" s="20" t="s">
        <v>112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20" t="s">
        <v>121</v>
      </c>
      <c r="BK203" s="219">
        <f>ROUND(I203*H203,2)</f>
        <v>0</v>
      </c>
      <c r="BL203" s="20" t="s">
        <v>120</v>
      </c>
      <c r="BM203" s="218" t="s">
        <v>366</v>
      </c>
    </row>
    <row r="204" s="2" customFormat="1" ht="21.75" customHeight="1">
      <c r="A204" s="41"/>
      <c r="B204" s="42"/>
      <c r="C204" s="207" t="s">
        <v>367</v>
      </c>
      <c r="D204" s="207" t="s">
        <v>115</v>
      </c>
      <c r="E204" s="208" t="s">
        <v>368</v>
      </c>
      <c r="F204" s="209" t="s">
        <v>369</v>
      </c>
      <c r="G204" s="210" t="s">
        <v>360</v>
      </c>
      <c r="H204" s="211">
        <v>32</v>
      </c>
      <c r="I204" s="212"/>
      <c r="J204" s="213">
        <f>ROUND(I204*H204,2)</f>
        <v>0</v>
      </c>
      <c r="K204" s="209" t="s">
        <v>119</v>
      </c>
      <c r="L204" s="47"/>
      <c r="M204" s="214" t="s">
        <v>19</v>
      </c>
      <c r="N204" s="215" t="s">
        <v>43</v>
      </c>
      <c r="O204" s="87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8" t="s">
        <v>120</v>
      </c>
      <c r="AT204" s="218" t="s">
        <v>115</v>
      </c>
      <c r="AU204" s="218" t="s">
        <v>121</v>
      </c>
      <c r="AY204" s="20" t="s">
        <v>112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20" t="s">
        <v>121</v>
      </c>
      <c r="BK204" s="219">
        <f>ROUND(I204*H204,2)</f>
        <v>0</v>
      </c>
      <c r="BL204" s="20" t="s">
        <v>120</v>
      </c>
      <c r="BM204" s="218" t="s">
        <v>370</v>
      </c>
    </row>
    <row r="205" s="2" customFormat="1">
      <c r="A205" s="41"/>
      <c r="B205" s="42"/>
      <c r="C205" s="43"/>
      <c r="D205" s="220" t="s">
        <v>123</v>
      </c>
      <c r="E205" s="43"/>
      <c r="F205" s="221" t="s">
        <v>371</v>
      </c>
      <c r="G205" s="43"/>
      <c r="H205" s="43"/>
      <c r="I205" s="222"/>
      <c r="J205" s="43"/>
      <c r="K205" s="43"/>
      <c r="L205" s="47"/>
      <c r="M205" s="223"/>
      <c r="N205" s="224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123</v>
      </c>
      <c r="AU205" s="20" t="s">
        <v>121</v>
      </c>
    </row>
    <row r="206" s="2" customFormat="1" ht="16.5" customHeight="1">
      <c r="A206" s="41"/>
      <c r="B206" s="42"/>
      <c r="C206" s="229" t="s">
        <v>372</v>
      </c>
      <c r="D206" s="229" t="s">
        <v>186</v>
      </c>
      <c r="E206" s="230" t="s">
        <v>373</v>
      </c>
      <c r="F206" s="231" t="s">
        <v>374</v>
      </c>
      <c r="G206" s="232" t="s">
        <v>218</v>
      </c>
      <c r="H206" s="233">
        <v>16</v>
      </c>
      <c r="I206" s="234"/>
      <c r="J206" s="235">
        <f>ROUND(I206*H206,2)</f>
        <v>0</v>
      </c>
      <c r="K206" s="231" t="s">
        <v>119</v>
      </c>
      <c r="L206" s="236"/>
      <c r="M206" s="237" t="s">
        <v>19</v>
      </c>
      <c r="N206" s="238" t="s">
        <v>43</v>
      </c>
      <c r="O206" s="87"/>
      <c r="P206" s="216">
        <f>O206*H206</f>
        <v>0</v>
      </c>
      <c r="Q206" s="216">
        <v>0.0011999999999999999</v>
      </c>
      <c r="R206" s="216">
        <f>Q206*H206</f>
        <v>0.019199999999999998</v>
      </c>
      <c r="S206" s="216">
        <v>0</v>
      </c>
      <c r="T206" s="21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8" t="s">
        <v>189</v>
      </c>
      <c r="AT206" s="218" t="s">
        <v>186</v>
      </c>
      <c r="AU206" s="218" t="s">
        <v>121</v>
      </c>
      <c r="AY206" s="20" t="s">
        <v>112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20" t="s">
        <v>121</v>
      </c>
      <c r="BK206" s="219">
        <f>ROUND(I206*H206,2)</f>
        <v>0</v>
      </c>
      <c r="BL206" s="20" t="s">
        <v>120</v>
      </c>
      <c r="BM206" s="218" t="s">
        <v>375</v>
      </c>
    </row>
    <row r="207" s="12" customFormat="1" ht="22.8" customHeight="1">
      <c r="A207" s="12"/>
      <c r="B207" s="191"/>
      <c r="C207" s="192"/>
      <c r="D207" s="193" t="s">
        <v>70</v>
      </c>
      <c r="E207" s="205" t="s">
        <v>376</v>
      </c>
      <c r="F207" s="205" t="s">
        <v>377</v>
      </c>
      <c r="G207" s="192"/>
      <c r="H207" s="192"/>
      <c r="I207" s="195"/>
      <c r="J207" s="206">
        <f>BK207</f>
        <v>0</v>
      </c>
      <c r="K207" s="192"/>
      <c r="L207" s="197"/>
      <c r="M207" s="198"/>
      <c r="N207" s="199"/>
      <c r="O207" s="199"/>
      <c r="P207" s="200">
        <f>SUM(P208:P256)</f>
        <v>0</v>
      </c>
      <c r="Q207" s="199"/>
      <c r="R207" s="200">
        <f>SUM(R208:R256)</f>
        <v>0</v>
      </c>
      <c r="S207" s="199"/>
      <c r="T207" s="201">
        <f>SUM(T208:T256)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2" t="s">
        <v>79</v>
      </c>
      <c r="AT207" s="203" t="s">
        <v>70</v>
      </c>
      <c r="AU207" s="203" t="s">
        <v>79</v>
      </c>
      <c r="AY207" s="202" t="s">
        <v>112</v>
      </c>
      <c r="BK207" s="204">
        <f>SUM(BK208:BK256)</f>
        <v>0</v>
      </c>
    </row>
    <row r="208" s="2" customFormat="1" ht="16.5" customHeight="1">
      <c r="A208" s="41"/>
      <c r="B208" s="42"/>
      <c r="C208" s="207" t="s">
        <v>378</v>
      </c>
      <c r="D208" s="207" t="s">
        <v>115</v>
      </c>
      <c r="E208" s="208" t="s">
        <v>379</v>
      </c>
      <c r="F208" s="209" t="s">
        <v>380</v>
      </c>
      <c r="G208" s="210" t="s">
        <v>175</v>
      </c>
      <c r="H208" s="211">
        <v>61.912999999999997</v>
      </c>
      <c r="I208" s="212"/>
      <c r="J208" s="213">
        <f>ROUND(I208*H208,2)</f>
        <v>0</v>
      </c>
      <c r="K208" s="209" t="s">
        <v>19</v>
      </c>
      <c r="L208" s="47"/>
      <c r="M208" s="214" t="s">
        <v>19</v>
      </c>
      <c r="N208" s="215" t="s">
        <v>43</v>
      </c>
      <c r="O208" s="87"/>
      <c r="P208" s="216">
        <f>O208*H208</f>
        <v>0</v>
      </c>
      <c r="Q208" s="216">
        <v>0</v>
      </c>
      <c r="R208" s="216">
        <f>Q208*H208</f>
        <v>0</v>
      </c>
      <c r="S208" s="216">
        <v>0</v>
      </c>
      <c r="T208" s="217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8" t="s">
        <v>120</v>
      </c>
      <c r="AT208" s="218" t="s">
        <v>115</v>
      </c>
      <c r="AU208" s="218" t="s">
        <v>121</v>
      </c>
      <c r="AY208" s="20" t="s">
        <v>112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20" t="s">
        <v>121</v>
      </c>
      <c r="BK208" s="219">
        <f>ROUND(I208*H208,2)</f>
        <v>0</v>
      </c>
      <c r="BL208" s="20" t="s">
        <v>120</v>
      </c>
      <c r="BM208" s="218" t="s">
        <v>381</v>
      </c>
    </row>
    <row r="209" s="14" customFormat="1">
      <c r="A209" s="14"/>
      <c r="B209" s="250"/>
      <c r="C209" s="251"/>
      <c r="D209" s="241" t="s">
        <v>191</v>
      </c>
      <c r="E209" s="252" t="s">
        <v>19</v>
      </c>
      <c r="F209" s="253" t="s">
        <v>221</v>
      </c>
      <c r="G209" s="251"/>
      <c r="H209" s="252" t="s">
        <v>19</v>
      </c>
      <c r="I209" s="254"/>
      <c r="J209" s="251"/>
      <c r="K209" s="251"/>
      <c r="L209" s="255"/>
      <c r="M209" s="256"/>
      <c r="N209" s="257"/>
      <c r="O209" s="257"/>
      <c r="P209" s="257"/>
      <c r="Q209" s="257"/>
      <c r="R209" s="257"/>
      <c r="S209" s="257"/>
      <c r="T209" s="25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9" t="s">
        <v>191</v>
      </c>
      <c r="AU209" s="259" t="s">
        <v>121</v>
      </c>
      <c r="AV209" s="14" t="s">
        <v>79</v>
      </c>
      <c r="AW209" s="14" t="s">
        <v>32</v>
      </c>
      <c r="AX209" s="14" t="s">
        <v>71</v>
      </c>
      <c r="AY209" s="259" t="s">
        <v>112</v>
      </c>
    </row>
    <row r="210" s="13" customFormat="1">
      <c r="A210" s="13"/>
      <c r="B210" s="239"/>
      <c r="C210" s="240"/>
      <c r="D210" s="241" t="s">
        <v>191</v>
      </c>
      <c r="E210" s="260" t="s">
        <v>19</v>
      </c>
      <c r="F210" s="242" t="s">
        <v>235</v>
      </c>
      <c r="G210" s="240"/>
      <c r="H210" s="243">
        <v>18.963000000000001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191</v>
      </c>
      <c r="AU210" s="249" t="s">
        <v>121</v>
      </c>
      <c r="AV210" s="13" t="s">
        <v>121</v>
      </c>
      <c r="AW210" s="13" t="s">
        <v>32</v>
      </c>
      <c r="AX210" s="13" t="s">
        <v>71</v>
      </c>
      <c r="AY210" s="249" t="s">
        <v>112</v>
      </c>
    </row>
    <row r="211" s="14" customFormat="1">
      <c r="A211" s="14"/>
      <c r="B211" s="250"/>
      <c r="C211" s="251"/>
      <c r="D211" s="241" t="s">
        <v>191</v>
      </c>
      <c r="E211" s="252" t="s">
        <v>19</v>
      </c>
      <c r="F211" s="253" t="s">
        <v>223</v>
      </c>
      <c r="G211" s="251"/>
      <c r="H211" s="252" t="s">
        <v>19</v>
      </c>
      <c r="I211" s="254"/>
      <c r="J211" s="251"/>
      <c r="K211" s="251"/>
      <c r="L211" s="255"/>
      <c r="M211" s="256"/>
      <c r="N211" s="257"/>
      <c r="O211" s="257"/>
      <c r="P211" s="257"/>
      <c r="Q211" s="257"/>
      <c r="R211" s="257"/>
      <c r="S211" s="257"/>
      <c r="T211" s="25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9" t="s">
        <v>191</v>
      </c>
      <c r="AU211" s="259" t="s">
        <v>121</v>
      </c>
      <c r="AV211" s="14" t="s">
        <v>79</v>
      </c>
      <c r="AW211" s="14" t="s">
        <v>32</v>
      </c>
      <c r="AX211" s="14" t="s">
        <v>71</v>
      </c>
      <c r="AY211" s="259" t="s">
        <v>112</v>
      </c>
    </row>
    <row r="212" s="13" customFormat="1">
      <c r="A212" s="13"/>
      <c r="B212" s="239"/>
      <c r="C212" s="240"/>
      <c r="D212" s="241" t="s">
        <v>191</v>
      </c>
      <c r="E212" s="260" t="s">
        <v>19</v>
      </c>
      <c r="F212" s="242" t="s">
        <v>236</v>
      </c>
      <c r="G212" s="240"/>
      <c r="H212" s="243">
        <v>12.975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191</v>
      </c>
      <c r="AU212" s="249" t="s">
        <v>121</v>
      </c>
      <c r="AV212" s="13" t="s">
        <v>121</v>
      </c>
      <c r="AW212" s="13" t="s">
        <v>32</v>
      </c>
      <c r="AX212" s="13" t="s">
        <v>71</v>
      </c>
      <c r="AY212" s="249" t="s">
        <v>112</v>
      </c>
    </row>
    <row r="213" s="15" customFormat="1">
      <c r="A213" s="15"/>
      <c r="B213" s="261"/>
      <c r="C213" s="262"/>
      <c r="D213" s="241" t="s">
        <v>191</v>
      </c>
      <c r="E213" s="263" t="s">
        <v>19</v>
      </c>
      <c r="F213" s="264" t="s">
        <v>225</v>
      </c>
      <c r="G213" s="262"/>
      <c r="H213" s="265">
        <v>31.938000000000002</v>
      </c>
      <c r="I213" s="266"/>
      <c r="J213" s="262"/>
      <c r="K213" s="262"/>
      <c r="L213" s="267"/>
      <c r="M213" s="268"/>
      <c r="N213" s="269"/>
      <c r="O213" s="269"/>
      <c r="P213" s="269"/>
      <c r="Q213" s="269"/>
      <c r="R213" s="269"/>
      <c r="S213" s="269"/>
      <c r="T213" s="270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1" t="s">
        <v>191</v>
      </c>
      <c r="AU213" s="271" t="s">
        <v>121</v>
      </c>
      <c r="AV213" s="15" t="s">
        <v>133</v>
      </c>
      <c r="AW213" s="15" t="s">
        <v>32</v>
      </c>
      <c r="AX213" s="15" t="s">
        <v>71</v>
      </c>
      <c r="AY213" s="271" t="s">
        <v>112</v>
      </c>
    </row>
    <row r="214" s="14" customFormat="1">
      <c r="A214" s="14"/>
      <c r="B214" s="250"/>
      <c r="C214" s="251"/>
      <c r="D214" s="241" t="s">
        <v>191</v>
      </c>
      <c r="E214" s="252" t="s">
        <v>19</v>
      </c>
      <c r="F214" s="253" t="s">
        <v>226</v>
      </c>
      <c r="G214" s="251"/>
      <c r="H214" s="252" t="s">
        <v>19</v>
      </c>
      <c r="I214" s="254"/>
      <c r="J214" s="251"/>
      <c r="K214" s="251"/>
      <c r="L214" s="255"/>
      <c r="M214" s="256"/>
      <c r="N214" s="257"/>
      <c r="O214" s="257"/>
      <c r="P214" s="257"/>
      <c r="Q214" s="257"/>
      <c r="R214" s="257"/>
      <c r="S214" s="257"/>
      <c r="T214" s="25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9" t="s">
        <v>191</v>
      </c>
      <c r="AU214" s="259" t="s">
        <v>121</v>
      </c>
      <c r="AV214" s="14" t="s">
        <v>79</v>
      </c>
      <c r="AW214" s="14" t="s">
        <v>32</v>
      </c>
      <c r="AX214" s="14" t="s">
        <v>71</v>
      </c>
      <c r="AY214" s="259" t="s">
        <v>112</v>
      </c>
    </row>
    <row r="215" s="13" customFormat="1">
      <c r="A215" s="13"/>
      <c r="B215" s="239"/>
      <c r="C215" s="240"/>
      <c r="D215" s="241" t="s">
        <v>191</v>
      </c>
      <c r="E215" s="260" t="s">
        <v>19</v>
      </c>
      <c r="F215" s="242" t="s">
        <v>237</v>
      </c>
      <c r="G215" s="240"/>
      <c r="H215" s="243">
        <v>21.800000000000001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191</v>
      </c>
      <c r="AU215" s="249" t="s">
        <v>121</v>
      </c>
      <c r="AV215" s="13" t="s">
        <v>121</v>
      </c>
      <c r="AW215" s="13" t="s">
        <v>32</v>
      </c>
      <c r="AX215" s="13" t="s">
        <v>71</v>
      </c>
      <c r="AY215" s="249" t="s">
        <v>112</v>
      </c>
    </row>
    <row r="216" s="14" customFormat="1">
      <c r="A216" s="14"/>
      <c r="B216" s="250"/>
      <c r="C216" s="251"/>
      <c r="D216" s="241" t="s">
        <v>191</v>
      </c>
      <c r="E216" s="252" t="s">
        <v>19</v>
      </c>
      <c r="F216" s="253" t="s">
        <v>228</v>
      </c>
      <c r="G216" s="251"/>
      <c r="H216" s="252" t="s">
        <v>19</v>
      </c>
      <c r="I216" s="254"/>
      <c r="J216" s="251"/>
      <c r="K216" s="251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191</v>
      </c>
      <c r="AU216" s="259" t="s">
        <v>121</v>
      </c>
      <c r="AV216" s="14" t="s">
        <v>79</v>
      </c>
      <c r="AW216" s="14" t="s">
        <v>32</v>
      </c>
      <c r="AX216" s="14" t="s">
        <v>71</v>
      </c>
      <c r="AY216" s="259" t="s">
        <v>112</v>
      </c>
    </row>
    <row r="217" s="13" customFormat="1">
      <c r="A217" s="13"/>
      <c r="B217" s="239"/>
      <c r="C217" s="240"/>
      <c r="D217" s="241" t="s">
        <v>191</v>
      </c>
      <c r="E217" s="260" t="s">
        <v>19</v>
      </c>
      <c r="F217" s="242" t="s">
        <v>238</v>
      </c>
      <c r="G217" s="240"/>
      <c r="H217" s="243">
        <v>8.1750000000000007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191</v>
      </c>
      <c r="AU217" s="249" t="s">
        <v>121</v>
      </c>
      <c r="AV217" s="13" t="s">
        <v>121</v>
      </c>
      <c r="AW217" s="13" t="s">
        <v>32</v>
      </c>
      <c r="AX217" s="13" t="s">
        <v>71</v>
      </c>
      <c r="AY217" s="249" t="s">
        <v>112</v>
      </c>
    </row>
    <row r="218" s="15" customFormat="1">
      <c r="A218" s="15"/>
      <c r="B218" s="261"/>
      <c r="C218" s="262"/>
      <c r="D218" s="241" t="s">
        <v>191</v>
      </c>
      <c r="E218" s="263" t="s">
        <v>19</v>
      </c>
      <c r="F218" s="264" t="s">
        <v>225</v>
      </c>
      <c r="G218" s="262"/>
      <c r="H218" s="265">
        <v>29.975000000000001</v>
      </c>
      <c r="I218" s="266"/>
      <c r="J218" s="262"/>
      <c r="K218" s="262"/>
      <c r="L218" s="267"/>
      <c r="M218" s="268"/>
      <c r="N218" s="269"/>
      <c r="O218" s="269"/>
      <c r="P218" s="269"/>
      <c r="Q218" s="269"/>
      <c r="R218" s="269"/>
      <c r="S218" s="269"/>
      <c r="T218" s="270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1" t="s">
        <v>191</v>
      </c>
      <c r="AU218" s="271" t="s">
        <v>121</v>
      </c>
      <c r="AV218" s="15" t="s">
        <v>133</v>
      </c>
      <c r="AW218" s="15" t="s">
        <v>32</v>
      </c>
      <c r="AX218" s="15" t="s">
        <v>71</v>
      </c>
      <c r="AY218" s="271" t="s">
        <v>112</v>
      </c>
    </row>
    <row r="219" s="16" customFormat="1">
      <c r="A219" s="16"/>
      <c r="B219" s="272"/>
      <c r="C219" s="273"/>
      <c r="D219" s="241" t="s">
        <v>191</v>
      </c>
      <c r="E219" s="274" t="s">
        <v>19</v>
      </c>
      <c r="F219" s="275" t="s">
        <v>230</v>
      </c>
      <c r="G219" s="273"/>
      <c r="H219" s="276">
        <v>61.912999999999997</v>
      </c>
      <c r="I219" s="277"/>
      <c r="J219" s="273"/>
      <c r="K219" s="273"/>
      <c r="L219" s="278"/>
      <c r="M219" s="279"/>
      <c r="N219" s="280"/>
      <c r="O219" s="280"/>
      <c r="P219" s="280"/>
      <c r="Q219" s="280"/>
      <c r="R219" s="280"/>
      <c r="S219" s="280"/>
      <c r="T219" s="281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82" t="s">
        <v>191</v>
      </c>
      <c r="AU219" s="282" t="s">
        <v>121</v>
      </c>
      <c r="AV219" s="16" t="s">
        <v>120</v>
      </c>
      <c r="AW219" s="16" t="s">
        <v>32</v>
      </c>
      <c r="AX219" s="16" t="s">
        <v>79</v>
      </c>
      <c r="AY219" s="282" t="s">
        <v>112</v>
      </c>
    </row>
    <row r="220" s="2" customFormat="1" ht="16.5" customHeight="1">
      <c r="A220" s="41"/>
      <c r="B220" s="42"/>
      <c r="C220" s="207" t="s">
        <v>382</v>
      </c>
      <c r="D220" s="207" t="s">
        <v>115</v>
      </c>
      <c r="E220" s="208" t="s">
        <v>383</v>
      </c>
      <c r="F220" s="209" t="s">
        <v>384</v>
      </c>
      <c r="G220" s="210" t="s">
        <v>218</v>
      </c>
      <c r="H220" s="211">
        <v>247.65000000000001</v>
      </c>
      <c r="I220" s="212"/>
      <c r="J220" s="213">
        <f>ROUND(I220*H220,2)</f>
        <v>0</v>
      </c>
      <c r="K220" s="209" t="s">
        <v>19</v>
      </c>
      <c r="L220" s="47"/>
      <c r="M220" s="214" t="s">
        <v>19</v>
      </c>
      <c r="N220" s="215" t="s">
        <v>43</v>
      </c>
      <c r="O220" s="87"/>
      <c r="P220" s="216">
        <f>O220*H220</f>
        <v>0</v>
      </c>
      <c r="Q220" s="216">
        <v>0</v>
      </c>
      <c r="R220" s="216">
        <f>Q220*H220</f>
        <v>0</v>
      </c>
      <c r="S220" s="216">
        <v>0</v>
      </c>
      <c r="T220" s="217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8" t="s">
        <v>120</v>
      </c>
      <c r="AT220" s="218" t="s">
        <v>115</v>
      </c>
      <c r="AU220" s="218" t="s">
        <v>121</v>
      </c>
      <c r="AY220" s="20" t="s">
        <v>112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20" t="s">
        <v>121</v>
      </c>
      <c r="BK220" s="219">
        <f>ROUND(I220*H220,2)</f>
        <v>0</v>
      </c>
      <c r="BL220" s="20" t="s">
        <v>120</v>
      </c>
      <c r="BM220" s="218" t="s">
        <v>385</v>
      </c>
    </row>
    <row r="221" s="14" customFormat="1">
      <c r="A221" s="14"/>
      <c r="B221" s="250"/>
      <c r="C221" s="251"/>
      <c r="D221" s="241" t="s">
        <v>191</v>
      </c>
      <c r="E221" s="252" t="s">
        <v>19</v>
      </c>
      <c r="F221" s="253" t="s">
        <v>221</v>
      </c>
      <c r="G221" s="251"/>
      <c r="H221" s="252" t="s">
        <v>19</v>
      </c>
      <c r="I221" s="254"/>
      <c r="J221" s="251"/>
      <c r="K221" s="251"/>
      <c r="L221" s="255"/>
      <c r="M221" s="256"/>
      <c r="N221" s="257"/>
      <c r="O221" s="257"/>
      <c r="P221" s="257"/>
      <c r="Q221" s="257"/>
      <c r="R221" s="257"/>
      <c r="S221" s="257"/>
      <c r="T221" s="25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9" t="s">
        <v>191</v>
      </c>
      <c r="AU221" s="259" t="s">
        <v>121</v>
      </c>
      <c r="AV221" s="14" t="s">
        <v>79</v>
      </c>
      <c r="AW221" s="14" t="s">
        <v>32</v>
      </c>
      <c r="AX221" s="14" t="s">
        <v>71</v>
      </c>
      <c r="AY221" s="259" t="s">
        <v>112</v>
      </c>
    </row>
    <row r="222" s="13" customFormat="1">
      <c r="A222" s="13"/>
      <c r="B222" s="239"/>
      <c r="C222" s="240"/>
      <c r="D222" s="241" t="s">
        <v>191</v>
      </c>
      <c r="E222" s="260" t="s">
        <v>19</v>
      </c>
      <c r="F222" s="242" t="s">
        <v>222</v>
      </c>
      <c r="G222" s="240"/>
      <c r="H222" s="243">
        <v>75.849999999999994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191</v>
      </c>
      <c r="AU222" s="249" t="s">
        <v>121</v>
      </c>
      <c r="AV222" s="13" t="s">
        <v>121</v>
      </c>
      <c r="AW222" s="13" t="s">
        <v>32</v>
      </c>
      <c r="AX222" s="13" t="s">
        <v>71</v>
      </c>
      <c r="AY222" s="249" t="s">
        <v>112</v>
      </c>
    </row>
    <row r="223" s="14" customFormat="1">
      <c r="A223" s="14"/>
      <c r="B223" s="250"/>
      <c r="C223" s="251"/>
      <c r="D223" s="241" t="s">
        <v>191</v>
      </c>
      <c r="E223" s="252" t="s">
        <v>19</v>
      </c>
      <c r="F223" s="253" t="s">
        <v>223</v>
      </c>
      <c r="G223" s="251"/>
      <c r="H223" s="252" t="s">
        <v>19</v>
      </c>
      <c r="I223" s="254"/>
      <c r="J223" s="251"/>
      <c r="K223" s="251"/>
      <c r="L223" s="255"/>
      <c r="M223" s="256"/>
      <c r="N223" s="257"/>
      <c r="O223" s="257"/>
      <c r="P223" s="257"/>
      <c r="Q223" s="257"/>
      <c r="R223" s="257"/>
      <c r="S223" s="257"/>
      <c r="T223" s="25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9" t="s">
        <v>191</v>
      </c>
      <c r="AU223" s="259" t="s">
        <v>121</v>
      </c>
      <c r="AV223" s="14" t="s">
        <v>79</v>
      </c>
      <c r="AW223" s="14" t="s">
        <v>32</v>
      </c>
      <c r="AX223" s="14" t="s">
        <v>71</v>
      </c>
      <c r="AY223" s="259" t="s">
        <v>112</v>
      </c>
    </row>
    <row r="224" s="13" customFormat="1">
      <c r="A224" s="13"/>
      <c r="B224" s="239"/>
      <c r="C224" s="240"/>
      <c r="D224" s="241" t="s">
        <v>191</v>
      </c>
      <c r="E224" s="260" t="s">
        <v>19</v>
      </c>
      <c r="F224" s="242" t="s">
        <v>224</v>
      </c>
      <c r="G224" s="240"/>
      <c r="H224" s="243">
        <v>51.899999999999999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191</v>
      </c>
      <c r="AU224" s="249" t="s">
        <v>121</v>
      </c>
      <c r="AV224" s="13" t="s">
        <v>121</v>
      </c>
      <c r="AW224" s="13" t="s">
        <v>32</v>
      </c>
      <c r="AX224" s="13" t="s">
        <v>71</v>
      </c>
      <c r="AY224" s="249" t="s">
        <v>112</v>
      </c>
    </row>
    <row r="225" s="15" customFormat="1">
      <c r="A225" s="15"/>
      <c r="B225" s="261"/>
      <c r="C225" s="262"/>
      <c r="D225" s="241" t="s">
        <v>191</v>
      </c>
      <c r="E225" s="263" t="s">
        <v>19</v>
      </c>
      <c r="F225" s="264" t="s">
        <v>225</v>
      </c>
      <c r="G225" s="262"/>
      <c r="H225" s="265">
        <v>127.75</v>
      </c>
      <c r="I225" s="266"/>
      <c r="J225" s="262"/>
      <c r="K225" s="262"/>
      <c r="L225" s="267"/>
      <c r="M225" s="268"/>
      <c r="N225" s="269"/>
      <c r="O225" s="269"/>
      <c r="P225" s="269"/>
      <c r="Q225" s="269"/>
      <c r="R225" s="269"/>
      <c r="S225" s="269"/>
      <c r="T225" s="270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1" t="s">
        <v>191</v>
      </c>
      <c r="AU225" s="271" t="s">
        <v>121</v>
      </c>
      <c r="AV225" s="15" t="s">
        <v>133</v>
      </c>
      <c r="AW225" s="15" t="s">
        <v>32</v>
      </c>
      <c r="AX225" s="15" t="s">
        <v>71</v>
      </c>
      <c r="AY225" s="271" t="s">
        <v>112</v>
      </c>
    </row>
    <row r="226" s="14" customFormat="1">
      <c r="A226" s="14"/>
      <c r="B226" s="250"/>
      <c r="C226" s="251"/>
      <c r="D226" s="241" t="s">
        <v>191</v>
      </c>
      <c r="E226" s="252" t="s">
        <v>19</v>
      </c>
      <c r="F226" s="253" t="s">
        <v>226</v>
      </c>
      <c r="G226" s="251"/>
      <c r="H226" s="252" t="s">
        <v>19</v>
      </c>
      <c r="I226" s="254"/>
      <c r="J226" s="251"/>
      <c r="K226" s="251"/>
      <c r="L226" s="255"/>
      <c r="M226" s="256"/>
      <c r="N226" s="257"/>
      <c r="O226" s="257"/>
      <c r="P226" s="257"/>
      <c r="Q226" s="257"/>
      <c r="R226" s="257"/>
      <c r="S226" s="257"/>
      <c r="T226" s="25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9" t="s">
        <v>191</v>
      </c>
      <c r="AU226" s="259" t="s">
        <v>121</v>
      </c>
      <c r="AV226" s="14" t="s">
        <v>79</v>
      </c>
      <c r="AW226" s="14" t="s">
        <v>32</v>
      </c>
      <c r="AX226" s="14" t="s">
        <v>71</v>
      </c>
      <c r="AY226" s="259" t="s">
        <v>112</v>
      </c>
    </row>
    <row r="227" s="13" customFormat="1">
      <c r="A227" s="13"/>
      <c r="B227" s="239"/>
      <c r="C227" s="240"/>
      <c r="D227" s="241" t="s">
        <v>191</v>
      </c>
      <c r="E227" s="260" t="s">
        <v>19</v>
      </c>
      <c r="F227" s="242" t="s">
        <v>227</v>
      </c>
      <c r="G227" s="240"/>
      <c r="H227" s="243">
        <v>87.200000000000003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191</v>
      </c>
      <c r="AU227" s="249" t="s">
        <v>121</v>
      </c>
      <c r="AV227" s="13" t="s">
        <v>121</v>
      </c>
      <c r="AW227" s="13" t="s">
        <v>32</v>
      </c>
      <c r="AX227" s="13" t="s">
        <v>71</v>
      </c>
      <c r="AY227" s="249" t="s">
        <v>112</v>
      </c>
    </row>
    <row r="228" s="14" customFormat="1">
      <c r="A228" s="14"/>
      <c r="B228" s="250"/>
      <c r="C228" s="251"/>
      <c r="D228" s="241" t="s">
        <v>191</v>
      </c>
      <c r="E228" s="252" t="s">
        <v>19</v>
      </c>
      <c r="F228" s="253" t="s">
        <v>228</v>
      </c>
      <c r="G228" s="251"/>
      <c r="H228" s="252" t="s">
        <v>19</v>
      </c>
      <c r="I228" s="254"/>
      <c r="J228" s="251"/>
      <c r="K228" s="251"/>
      <c r="L228" s="255"/>
      <c r="M228" s="256"/>
      <c r="N228" s="257"/>
      <c r="O228" s="257"/>
      <c r="P228" s="257"/>
      <c r="Q228" s="257"/>
      <c r="R228" s="257"/>
      <c r="S228" s="257"/>
      <c r="T228" s="25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9" t="s">
        <v>191</v>
      </c>
      <c r="AU228" s="259" t="s">
        <v>121</v>
      </c>
      <c r="AV228" s="14" t="s">
        <v>79</v>
      </c>
      <c r="AW228" s="14" t="s">
        <v>32</v>
      </c>
      <c r="AX228" s="14" t="s">
        <v>71</v>
      </c>
      <c r="AY228" s="259" t="s">
        <v>112</v>
      </c>
    </row>
    <row r="229" s="13" customFormat="1">
      <c r="A229" s="13"/>
      <c r="B229" s="239"/>
      <c r="C229" s="240"/>
      <c r="D229" s="241" t="s">
        <v>191</v>
      </c>
      <c r="E229" s="260" t="s">
        <v>19</v>
      </c>
      <c r="F229" s="242" t="s">
        <v>229</v>
      </c>
      <c r="G229" s="240"/>
      <c r="H229" s="243">
        <v>32.700000000000003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9" t="s">
        <v>191</v>
      </c>
      <c r="AU229" s="249" t="s">
        <v>121</v>
      </c>
      <c r="AV229" s="13" t="s">
        <v>121</v>
      </c>
      <c r="AW229" s="13" t="s">
        <v>32</v>
      </c>
      <c r="AX229" s="13" t="s">
        <v>71</v>
      </c>
      <c r="AY229" s="249" t="s">
        <v>112</v>
      </c>
    </row>
    <row r="230" s="15" customFormat="1">
      <c r="A230" s="15"/>
      <c r="B230" s="261"/>
      <c r="C230" s="262"/>
      <c r="D230" s="241" t="s">
        <v>191</v>
      </c>
      <c r="E230" s="263" t="s">
        <v>19</v>
      </c>
      <c r="F230" s="264" t="s">
        <v>225</v>
      </c>
      <c r="G230" s="262"/>
      <c r="H230" s="265">
        <v>119.90000000000001</v>
      </c>
      <c r="I230" s="266"/>
      <c r="J230" s="262"/>
      <c r="K230" s="262"/>
      <c r="L230" s="267"/>
      <c r="M230" s="268"/>
      <c r="N230" s="269"/>
      <c r="O230" s="269"/>
      <c r="P230" s="269"/>
      <c r="Q230" s="269"/>
      <c r="R230" s="269"/>
      <c r="S230" s="269"/>
      <c r="T230" s="270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1" t="s">
        <v>191</v>
      </c>
      <c r="AU230" s="271" t="s">
        <v>121</v>
      </c>
      <c r="AV230" s="15" t="s">
        <v>133</v>
      </c>
      <c r="AW230" s="15" t="s">
        <v>32</v>
      </c>
      <c r="AX230" s="15" t="s">
        <v>71</v>
      </c>
      <c r="AY230" s="271" t="s">
        <v>112</v>
      </c>
    </row>
    <row r="231" s="16" customFormat="1">
      <c r="A231" s="16"/>
      <c r="B231" s="272"/>
      <c r="C231" s="273"/>
      <c r="D231" s="241" t="s">
        <v>191</v>
      </c>
      <c r="E231" s="274" t="s">
        <v>19</v>
      </c>
      <c r="F231" s="275" t="s">
        <v>230</v>
      </c>
      <c r="G231" s="273"/>
      <c r="H231" s="276">
        <v>247.64999999999998</v>
      </c>
      <c r="I231" s="277"/>
      <c r="J231" s="273"/>
      <c r="K231" s="273"/>
      <c r="L231" s="278"/>
      <c r="M231" s="279"/>
      <c r="N231" s="280"/>
      <c r="O231" s="280"/>
      <c r="P231" s="280"/>
      <c r="Q231" s="280"/>
      <c r="R231" s="280"/>
      <c r="S231" s="280"/>
      <c r="T231" s="281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82" t="s">
        <v>191</v>
      </c>
      <c r="AU231" s="282" t="s">
        <v>121</v>
      </c>
      <c r="AV231" s="16" t="s">
        <v>120</v>
      </c>
      <c r="AW231" s="16" t="s">
        <v>32</v>
      </c>
      <c r="AX231" s="16" t="s">
        <v>79</v>
      </c>
      <c r="AY231" s="282" t="s">
        <v>112</v>
      </c>
    </row>
    <row r="232" s="2" customFormat="1" ht="24.15" customHeight="1">
      <c r="A232" s="41"/>
      <c r="B232" s="42"/>
      <c r="C232" s="207" t="s">
        <v>386</v>
      </c>
      <c r="D232" s="207" t="s">
        <v>115</v>
      </c>
      <c r="E232" s="208" t="s">
        <v>387</v>
      </c>
      <c r="F232" s="209" t="s">
        <v>388</v>
      </c>
      <c r="G232" s="210" t="s">
        <v>175</v>
      </c>
      <c r="H232" s="211">
        <v>61.912999999999997</v>
      </c>
      <c r="I232" s="212"/>
      <c r="J232" s="213">
        <f>ROUND(I232*H232,2)</f>
        <v>0</v>
      </c>
      <c r="K232" s="209" t="s">
        <v>19</v>
      </c>
      <c r="L232" s="47"/>
      <c r="M232" s="214" t="s">
        <v>19</v>
      </c>
      <c r="N232" s="215" t="s">
        <v>43</v>
      </c>
      <c r="O232" s="87"/>
      <c r="P232" s="216">
        <f>O232*H232</f>
        <v>0</v>
      </c>
      <c r="Q232" s="216">
        <v>0</v>
      </c>
      <c r="R232" s="216">
        <f>Q232*H232</f>
        <v>0</v>
      </c>
      <c r="S232" s="216">
        <v>0</v>
      </c>
      <c r="T232" s="21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8" t="s">
        <v>120</v>
      </c>
      <c r="AT232" s="218" t="s">
        <v>115</v>
      </c>
      <c r="AU232" s="218" t="s">
        <v>121</v>
      </c>
      <c r="AY232" s="20" t="s">
        <v>112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20" t="s">
        <v>121</v>
      </c>
      <c r="BK232" s="219">
        <f>ROUND(I232*H232,2)</f>
        <v>0</v>
      </c>
      <c r="BL232" s="20" t="s">
        <v>120</v>
      </c>
      <c r="BM232" s="218" t="s">
        <v>389</v>
      </c>
    </row>
    <row r="233" s="14" customFormat="1">
      <c r="A233" s="14"/>
      <c r="B233" s="250"/>
      <c r="C233" s="251"/>
      <c r="D233" s="241" t="s">
        <v>191</v>
      </c>
      <c r="E233" s="252" t="s">
        <v>19</v>
      </c>
      <c r="F233" s="253" t="s">
        <v>221</v>
      </c>
      <c r="G233" s="251"/>
      <c r="H233" s="252" t="s">
        <v>19</v>
      </c>
      <c r="I233" s="254"/>
      <c r="J233" s="251"/>
      <c r="K233" s="251"/>
      <c r="L233" s="255"/>
      <c r="M233" s="256"/>
      <c r="N233" s="257"/>
      <c r="O233" s="257"/>
      <c r="P233" s="257"/>
      <c r="Q233" s="257"/>
      <c r="R233" s="257"/>
      <c r="S233" s="257"/>
      <c r="T233" s="25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9" t="s">
        <v>191</v>
      </c>
      <c r="AU233" s="259" t="s">
        <v>121</v>
      </c>
      <c r="AV233" s="14" t="s">
        <v>79</v>
      </c>
      <c r="AW233" s="14" t="s">
        <v>32</v>
      </c>
      <c r="AX233" s="14" t="s">
        <v>71</v>
      </c>
      <c r="AY233" s="259" t="s">
        <v>112</v>
      </c>
    </row>
    <row r="234" s="13" customFormat="1">
      <c r="A234" s="13"/>
      <c r="B234" s="239"/>
      <c r="C234" s="240"/>
      <c r="D234" s="241" t="s">
        <v>191</v>
      </c>
      <c r="E234" s="260" t="s">
        <v>19</v>
      </c>
      <c r="F234" s="242" t="s">
        <v>235</v>
      </c>
      <c r="G234" s="240"/>
      <c r="H234" s="243">
        <v>18.963000000000001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191</v>
      </c>
      <c r="AU234" s="249" t="s">
        <v>121</v>
      </c>
      <c r="AV234" s="13" t="s">
        <v>121</v>
      </c>
      <c r="AW234" s="13" t="s">
        <v>32</v>
      </c>
      <c r="AX234" s="13" t="s">
        <v>71</v>
      </c>
      <c r="AY234" s="249" t="s">
        <v>112</v>
      </c>
    </row>
    <row r="235" s="14" customFormat="1">
      <c r="A235" s="14"/>
      <c r="B235" s="250"/>
      <c r="C235" s="251"/>
      <c r="D235" s="241" t="s">
        <v>191</v>
      </c>
      <c r="E235" s="252" t="s">
        <v>19</v>
      </c>
      <c r="F235" s="253" t="s">
        <v>223</v>
      </c>
      <c r="G235" s="251"/>
      <c r="H235" s="252" t="s">
        <v>19</v>
      </c>
      <c r="I235" s="254"/>
      <c r="J235" s="251"/>
      <c r="K235" s="251"/>
      <c r="L235" s="255"/>
      <c r="M235" s="256"/>
      <c r="N235" s="257"/>
      <c r="O235" s="257"/>
      <c r="P235" s="257"/>
      <c r="Q235" s="257"/>
      <c r="R235" s="257"/>
      <c r="S235" s="257"/>
      <c r="T235" s="25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9" t="s">
        <v>191</v>
      </c>
      <c r="AU235" s="259" t="s">
        <v>121</v>
      </c>
      <c r="AV235" s="14" t="s">
        <v>79</v>
      </c>
      <c r="AW235" s="14" t="s">
        <v>32</v>
      </c>
      <c r="AX235" s="14" t="s">
        <v>71</v>
      </c>
      <c r="AY235" s="259" t="s">
        <v>112</v>
      </c>
    </row>
    <row r="236" s="13" customFormat="1">
      <c r="A236" s="13"/>
      <c r="B236" s="239"/>
      <c r="C236" s="240"/>
      <c r="D236" s="241" t="s">
        <v>191</v>
      </c>
      <c r="E236" s="260" t="s">
        <v>19</v>
      </c>
      <c r="F236" s="242" t="s">
        <v>236</v>
      </c>
      <c r="G236" s="240"/>
      <c r="H236" s="243">
        <v>12.975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191</v>
      </c>
      <c r="AU236" s="249" t="s">
        <v>121</v>
      </c>
      <c r="AV236" s="13" t="s">
        <v>121</v>
      </c>
      <c r="AW236" s="13" t="s">
        <v>32</v>
      </c>
      <c r="AX236" s="13" t="s">
        <v>71</v>
      </c>
      <c r="AY236" s="249" t="s">
        <v>112</v>
      </c>
    </row>
    <row r="237" s="15" customFormat="1">
      <c r="A237" s="15"/>
      <c r="B237" s="261"/>
      <c r="C237" s="262"/>
      <c r="D237" s="241" t="s">
        <v>191</v>
      </c>
      <c r="E237" s="263" t="s">
        <v>19</v>
      </c>
      <c r="F237" s="264" t="s">
        <v>225</v>
      </c>
      <c r="G237" s="262"/>
      <c r="H237" s="265">
        <v>31.938000000000002</v>
      </c>
      <c r="I237" s="266"/>
      <c r="J237" s="262"/>
      <c r="K237" s="262"/>
      <c r="L237" s="267"/>
      <c r="M237" s="268"/>
      <c r="N237" s="269"/>
      <c r="O237" s="269"/>
      <c r="P237" s="269"/>
      <c r="Q237" s="269"/>
      <c r="R237" s="269"/>
      <c r="S237" s="269"/>
      <c r="T237" s="270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1" t="s">
        <v>191</v>
      </c>
      <c r="AU237" s="271" t="s">
        <v>121</v>
      </c>
      <c r="AV237" s="15" t="s">
        <v>133</v>
      </c>
      <c r="AW237" s="15" t="s">
        <v>32</v>
      </c>
      <c r="AX237" s="15" t="s">
        <v>71</v>
      </c>
      <c r="AY237" s="271" t="s">
        <v>112</v>
      </c>
    </row>
    <row r="238" s="14" customFormat="1">
      <c r="A238" s="14"/>
      <c r="B238" s="250"/>
      <c r="C238" s="251"/>
      <c r="D238" s="241" t="s">
        <v>191</v>
      </c>
      <c r="E238" s="252" t="s">
        <v>19</v>
      </c>
      <c r="F238" s="253" t="s">
        <v>226</v>
      </c>
      <c r="G238" s="251"/>
      <c r="H238" s="252" t="s">
        <v>19</v>
      </c>
      <c r="I238" s="254"/>
      <c r="J238" s="251"/>
      <c r="K238" s="251"/>
      <c r="L238" s="255"/>
      <c r="M238" s="256"/>
      <c r="N238" s="257"/>
      <c r="O238" s="257"/>
      <c r="P238" s="257"/>
      <c r="Q238" s="257"/>
      <c r="R238" s="257"/>
      <c r="S238" s="257"/>
      <c r="T238" s="25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9" t="s">
        <v>191</v>
      </c>
      <c r="AU238" s="259" t="s">
        <v>121</v>
      </c>
      <c r="AV238" s="14" t="s">
        <v>79</v>
      </c>
      <c r="AW238" s="14" t="s">
        <v>32</v>
      </c>
      <c r="AX238" s="14" t="s">
        <v>71</v>
      </c>
      <c r="AY238" s="259" t="s">
        <v>112</v>
      </c>
    </row>
    <row r="239" s="13" customFormat="1">
      <c r="A239" s="13"/>
      <c r="B239" s="239"/>
      <c r="C239" s="240"/>
      <c r="D239" s="241" t="s">
        <v>191</v>
      </c>
      <c r="E239" s="260" t="s">
        <v>19</v>
      </c>
      <c r="F239" s="242" t="s">
        <v>237</v>
      </c>
      <c r="G239" s="240"/>
      <c r="H239" s="243">
        <v>21.800000000000001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9" t="s">
        <v>191</v>
      </c>
      <c r="AU239" s="249" t="s">
        <v>121</v>
      </c>
      <c r="AV239" s="13" t="s">
        <v>121</v>
      </c>
      <c r="AW239" s="13" t="s">
        <v>32</v>
      </c>
      <c r="AX239" s="13" t="s">
        <v>71</v>
      </c>
      <c r="AY239" s="249" t="s">
        <v>112</v>
      </c>
    </row>
    <row r="240" s="14" customFormat="1">
      <c r="A240" s="14"/>
      <c r="B240" s="250"/>
      <c r="C240" s="251"/>
      <c r="D240" s="241" t="s">
        <v>191</v>
      </c>
      <c r="E240" s="252" t="s">
        <v>19</v>
      </c>
      <c r="F240" s="253" t="s">
        <v>228</v>
      </c>
      <c r="G240" s="251"/>
      <c r="H240" s="252" t="s">
        <v>19</v>
      </c>
      <c r="I240" s="254"/>
      <c r="J240" s="251"/>
      <c r="K240" s="251"/>
      <c r="L240" s="255"/>
      <c r="M240" s="256"/>
      <c r="N240" s="257"/>
      <c r="O240" s="257"/>
      <c r="P240" s="257"/>
      <c r="Q240" s="257"/>
      <c r="R240" s="257"/>
      <c r="S240" s="257"/>
      <c r="T240" s="25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9" t="s">
        <v>191</v>
      </c>
      <c r="AU240" s="259" t="s">
        <v>121</v>
      </c>
      <c r="AV240" s="14" t="s">
        <v>79</v>
      </c>
      <c r="AW240" s="14" t="s">
        <v>32</v>
      </c>
      <c r="AX240" s="14" t="s">
        <v>71</v>
      </c>
      <c r="AY240" s="259" t="s">
        <v>112</v>
      </c>
    </row>
    <row r="241" s="13" customFormat="1">
      <c r="A241" s="13"/>
      <c r="B241" s="239"/>
      <c r="C241" s="240"/>
      <c r="D241" s="241" t="s">
        <v>191</v>
      </c>
      <c r="E241" s="260" t="s">
        <v>19</v>
      </c>
      <c r="F241" s="242" t="s">
        <v>238</v>
      </c>
      <c r="G241" s="240"/>
      <c r="H241" s="243">
        <v>8.1750000000000007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9" t="s">
        <v>191</v>
      </c>
      <c r="AU241" s="249" t="s">
        <v>121</v>
      </c>
      <c r="AV241" s="13" t="s">
        <v>121</v>
      </c>
      <c r="AW241" s="13" t="s">
        <v>32</v>
      </c>
      <c r="AX241" s="13" t="s">
        <v>71</v>
      </c>
      <c r="AY241" s="249" t="s">
        <v>112</v>
      </c>
    </row>
    <row r="242" s="15" customFormat="1">
      <c r="A242" s="15"/>
      <c r="B242" s="261"/>
      <c r="C242" s="262"/>
      <c r="D242" s="241" t="s">
        <v>191</v>
      </c>
      <c r="E242" s="263" t="s">
        <v>19</v>
      </c>
      <c r="F242" s="264" t="s">
        <v>225</v>
      </c>
      <c r="G242" s="262"/>
      <c r="H242" s="265">
        <v>29.975000000000001</v>
      </c>
      <c r="I242" s="266"/>
      <c r="J242" s="262"/>
      <c r="K242" s="262"/>
      <c r="L242" s="267"/>
      <c r="M242" s="268"/>
      <c r="N242" s="269"/>
      <c r="O242" s="269"/>
      <c r="P242" s="269"/>
      <c r="Q242" s="269"/>
      <c r="R242" s="269"/>
      <c r="S242" s="269"/>
      <c r="T242" s="270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1" t="s">
        <v>191</v>
      </c>
      <c r="AU242" s="271" t="s">
        <v>121</v>
      </c>
      <c r="AV242" s="15" t="s">
        <v>133</v>
      </c>
      <c r="AW242" s="15" t="s">
        <v>32</v>
      </c>
      <c r="AX242" s="15" t="s">
        <v>71</v>
      </c>
      <c r="AY242" s="271" t="s">
        <v>112</v>
      </c>
    </row>
    <row r="243" s="16" customFormat="1">
      <c r="A243" s="16"/>
      <c r="B243" s="272"/>
      <c r="C243" s="273"/>
      <c r="D243" s="241" t="s">
        <v>191</v>
      </c>
      <c r="E243" s="274" t="s">
        <v>19</v>
      </c>
      <c r="F243" s="275" t="s">
        <v>230</v>
      </c>
      <c r="G243" s="273"/>
      <c r="H243" s="276">
        <v>61.912999999999997</v>
      </c>
      <c r="I243" s="277"/>
      <c r="J243" s="273"/>
      <c r="K243" s="273"/>
      <c r="L243" s="278"/>
      <c r="M243" s="279"/>
      <c r="N243" s="280"/>
      <c r="O243" s="280"/>
      <c r="P243" s="280"/>
      <c r="Q243" s="280"/>
      <c r="R243" s="280"/>
      <c r="S243" s="280"/>
      <c r="T243" s="281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282" t="s">
        <v>191</v>
      </c>
      <c r="AU243" s="282" t="s">
        <v>121</v>
      </c>
      <c r="AV243" s="16" t="s">
        <v>120</v>
      </c>
      <c r="AW243" s="16" t="s">
        <v>32</v>
      </c>
      <c r="AX243" s="16" t="s">
        <v>79</v>
      </c>
      <c r="AY243" s="282" t="s">
        <v>112</v>
      </c>
    </row>
    <row r="244" s="2" customFormat="1" ht="16.5" customHeight="1">
      <c r="A244" s="41"/>
      <c r="B244" s="42"/>
      <c r="C244" s="207" t="s">
        <v>390</v>
      </c>
      <c r="D244" s="207" t="s">
        <v>115</v>
      </c>
      <c r="E244" s="208" t="s">
        <v>391</v>
      </c>
      <c r="F244" s="209" t="s">
        <v>392</v>
      </c>
      <c r="G244" s="210" t="s">
        <v>175</v>
      </c>
      <c r="H244" s="211">
        <v>61.912999999999997</v>
      </c>
      <c r="I244" s="212"/>
      <c r="J244" s="213">
        <f>ROUND(I244*H244,2)</f>
        <v>0</v>
      </c>
      <c r="K244" s="209" t="s">
        <v>19</v>
      </c>
      <c r="L244" s="47"/>
      <c r="M244" s="214" t="s">
        <v>19</v>
      </c>
      <c r="N244" s="215" t="s">
        <v>43</v>
      </c>
      <c r="O244" s="87"/>
      <c r="P244" s="216">
        <f>O244*H244</f>
        <v>0</v>
      </c>
      <c r="Q244" s="216">
        <v>0</v>
      </c>
      <c r="R244" s="216">
        <f>Q244*H244</f>
        <v>0</v>
      </c>
      <c r="S244" s="216">
        <v>0</v>
      </c>
      <c r="T244" s="217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8" t="s">
        <v>120</v>
      </c>
      <c r="AT244" s="218" t="s">
        <v>115</v>
      </c>
      <c r="AU244" s="218" t="s">
        <v>121</v>
      </c>
      <c r="AY244" s="20" t="s">
        <v>112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20" t="s">
        <v>121</v>
      </c>
      <c r="BK244" s="219">
        <f>ROUND(I244*H244,2)</f>
        <v>0</v>
      </c>
      <c r="BL244" s="20" t="s">
        <v>120</v>
      </c>
      <c r="BM244" s="218" t="s">
        <v>393</v>
      </c>
    </row>
    <row r="245" s="14" customFormat="1">
      <c r="A245" s="14"/>
      <c r="B245" s="250"/>
      <c r="C245" s="251"/>
      <c r="D245" s="241" t="s">
        <v>191</v>
      </c>
      <c r="E245" s="252" t="s">
        <v>19</v>
      </c>
      <c r="F245" s="253" t="s">
        <v>221</v>
      </c>
      <c r="G245" s="251"/>
      <c r="H245" s="252" t="s">
        <v>19</v>
      </c>
      <c r="I245" s="254"/>
      <c r="J245" s="251"/>
      <c r="K245" s="251"/>
      <c r="L245" s="255"/>
      <c r="M245" s="256"/>
      <c r="N245" s="257"/>
      <c r="O245" s="257"/>
      <c r="P245" s="257"/>
      <c r="Q245" s="257"/>
      <c r="R245" s="257"/>
      <c r="S245" s="257"/>
      <c r="T245" s="25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9" t="s">
        <v>191</v>
      </c>
      <c r="AU245" s="259" t="s">
        <v>121</v>
      </c>
      <c r="AV245" s="14" t="s">
        <v>79</v>
      </c>
      <c r="AW245" s="14" t="s">
        <v>32</v>
      </c>
      <c r="AX245" s="14" t="s">
        <v>71</v>
      </c>
      <c r="AY245" s="259" t="s">
        <v>112</v>
      </c>
    </row>
    <row r="246" s="13" customFormat="1">
      <c r="A246" s="13"/>
      <c r="B246" s="239"/>
      <c r="C246" s="240"/>
      <c r="D246" s="241" t="s">
        <v>191</v>
      </c>
      <c r="E246" s="260" t="s">
        <v>19</v>
      </c>
      <c r="F246" s="242" t="s">
        <v>235</v>
      </c>
      <c r="G246" s="240"/>
      <c r="H246" s="243">
        <v>18.963000000000001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191</v>
      </c>
      <c r="AU246" s="249" t="s">
        <v>121</v>
      </c>
      <c r="AV246" s="13" t="s">
        <v>121</v>
      </c>
      <c r="AW246" s="13" t="s">
        <v>32</v>
      </c>
      <c r="AX246" s="13" t="s">
        <v>71</v>
      </c>
      <c r="AY246" s="249" t="s">
        <v>112</v>
      </c>
    </row>
    <row r="247" s="14" customFormat="1">
      <c r="A247" s="14"/>
      <c r="B247" s="250"/>
      <c r="C247" s="251"/>
      <c r="D247" s="241" t="s">
        <v>191</v>
      </c>
      <c r="E247" s="252" t="s">
        <v>19</v>
      </c>
      <c r="F247" s="253" t="s">
        <v>223</v>
      </c>
      <c r="G247" s="251"/>
      <c r="H247" s="252" t="s">
        <v>19</v>
      </c>
      <c r="I247" s="254"/>
      <c r="J247" s="251"/>
      <c r="K247" s="251"/>
      <c r="L247" s="255"/>
      <c r="M247" s="256"/>
      <c r="N247" s="257"/>
      <c r="O247" s="257"/>
      <c r="P247" s="257"/>
      <c r="Q247" s="257"/>
      <c r="R247" s="257"/>
      <c r="S247" s="257"/>
      <c r="T247" s="25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9" t="s">
        <v>191</v>
      </c>
      <c r="AU247" s="259" t="s">
        <v>121</v>
      </c>
      <c r="AV247" s="14" t="s">
        <v>79</v>
      </c>
      <c r="AW247" s="14" t="s">
        <v>32</v>
      </c>
      <c r="AX247" s="14" t="s">
        <v>71</v>
      </c>
      <c r="AY247" s="259" t="s">
        <v>112</v>
      </c>
    </row>
    <row r="248" s="13" customFormat="1">
      <c r="A248" s="13"/>
      <c r="B248" s="239"/>
      <c r="C248" s="240"/>
      <c r="D248" s="241" t="s">
        <v>191</v>
      </c>
      <c r="E248" s="260" t="s">
        <v>19</v>
      </c>
      <c r="F248" s="242" t="s">
        <v>236</v>
      </c>
      <c r="G248" s="240"/>
      <c r="H248" s="243">
        <v>12.975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9" t="s">
        <v>191</v>
      </c>
      <c r="AU248" s="249" t="s">
        <v>121</v>
      </c>
      <c r="AV248" s="13" t="s">
        <v>121</v>
      </c>
      <c r="AW248" s="13" t="s">
        <v>32</v>
      </c>
      <c r="AX248" s="13" t="s">
        <v>71</v>
      </c>
      <c r="AY248" s="249" t="s">
        <v>112</v>
      </c>
    </row>
    <row r="249" s="15" customFormat="1">
      <c r="A249" s="15"/>
      <c r="B249" s="261"/>
      <c r="C249" s="262"/>
      <c r="D249" s="241" t="s">
        <v>191</v>
      </c>
      <c r="E249" s="263" t="s">
        <v>19</v>
      </c>
      <c r="F249" s="264" t="s">
        <v>225</v>
      </c>
      <c r="G249" s="262"/>
      <c r="H249" s="265">
        <v>31.938000000000002</v>
      </c>
      <c r="I249" s="266"/>
      <c r="J249" s="262"/>
      <c r="K249" s="262"/>
      <c r="L249" s="267"/>
      <c r="M249" s="268"/>
      <c r="N249" s="269"/>
      <c r="O249" s="269"/>
      <c r="P249" s="269"/>
      <c r="Q249" s="269"/>
      <c r="R249" s="269"/>
      <c r="S249" s="269"/>
      <c r="T249" s="270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1" t="s">
        <v>191</v>
      </c>
      <c r="AU249" s="271" t="s">
        <v>121</v>
      </c>
      <c r="AV249" s="15" t="s">
        <v>133</v>
      </c>
      <c r="AW249" s="15" t="s">
        <v>32</v>
      </c>
      <c r="AX249" s="15" t="s">
        <v>71</v>
      </c>
      <c r="AY249" s="271" t="s">
        <v>112</v>
      </c>
    </row>
    <row r="250" s="14" customFormat="1">
      <c r="A250" s="14"/>
      <c r="B250" s="250"/>
      <c r="C250" s="251"/>
      <c r="D250" s="241" t="s">
        <v>191</v>
      </c>
      <c r="E250" s="252" t="s">
        <v>19</v>
      </c>
      <c r="F250" s="253" t="s">
        <v>226</v>
      </c>
      <c r="G250" s="251"/>
      <c r="H250" s="252" t="s">
        <v>19</v>
      </c>
      <c r="I250" s="254"/>
      <c r="J250" s="251"/>
      <c r="K250" s="251"/>
      <c r="L250" s="255"/>
      <c r="M250" s="256"/>
      <c r="N250" s="257"/>
      <c r="O250" s="257"/>
      <c r="P250" s="257"/>
      <c r="Q250" s="257"/>
      <c r="R250" s="257"/>
      <c r="S250" s="257"/>
      <c r="T250" s="25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9" t="s">
        <v>191</v>
      </c>
      <c r="AU250" s="259" t="s">
        <v>121</v>
      </c>
      <c r="AV250" s="14" t="s">
        <v>79</v>
      </c>
      <c r="AW250" s="14" t="s">
        <v>32</v>
      </c>
      <c r="AX250" s="14" t="s">
        <v>71</v>
      </c>
      <c r="AY250" s="259" t="s">
        <v>112</v>
      </c>
    </row>
    <row r="251" s="13" customFormat="1">
      <c r="A251" s="13"/>
      <c r="B251" s="239"/>
      <c r="C251" s="240"/>
      <c r="D251" s="241" t="s">
        <v>191</v>
      </c>
      <c r="E251" s="260" t="s">
        <v>19</v>
      </c>
      <c r="F251" s="242" t="s">
        <v>237</v>
      </c>
      <c r="G251" s="240"/>
      <c r="H251" s="243">
        <v>21.800000000000001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191</v>
      </c>
      <c r="AU251" s="249" t="s">
        <v>121</v>
      </c>
      <c r="AV251" s="13" t="s">
        <v>121</v>
      </c>
      <c r="AW251" s="13" t="s">
        <v>32</v>
      </c>
      <c r="AX251" s="13" t="s">
        <v>71</v>
      </c>
      <c r="AY251" s="249" t="s">
        <v>112</v>
      </c>
    </row>
    <row r="252" s="14" customFormat="1">
      <c r="A252" s="14"/>
      <c r="B252" s="250"/>
      <c r="C252" s="251"/>
      <c r="D252" s="241" t="s">
        <v>191</v>
      </c>
      <c r="E252" s="252" t="s">
        <v>19</v>
      </c>
      <c r="F252" s="253" t="s">
        <v>228</v>
      </c>
      <c r="G252" s="251"/>
      <c r="H252" s="252" t="s">
        <v>19</v>
      </c>
      <c r="I252" s="254"/>
      <c r="J252" s="251"/>
      <c r="K252" s="251"/>
      <c r="L252" s="255"/>
      <c r="M252" s="256"/>
      <c r="N252" s="257"/>
      <c r="O252" s="257"/>
      <c r="P252" s="257"/>
      <c r="Q252" s="257"/>
      <c r="R252" s="257"/>
      <c r="S252" s="257"/>
      <c r="T252" s="25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9" t="s">
        <v>191</v>
      </c>
      <c r="AU252" s="259" t="s">
        <v>121</v>
      </c>
      <c r="AV252" s="14" t="s">
        <v>79</v>
      </c>
      <c r="AW252" s="14" t="s">
        <v>32</v>
      </c>
      <c r="AX252" s="14" t="s">
        <v>71</v>
      </c>
      <c r="AY252" s="259" t="s">
        <v>112</v>
      </c>
    </row>
    <row r="253" s="13" customFormat="1">
      <c r="A253" s="13"/>
      <c r="B253" s="239"/>
      <c r="C253" s="240"/>
      <c r="D253" s="241" t="s">
        <v>191</v>
      </c>
      <c r="E253" s="260" t="s">
        <v>19</v>
      </c>
      <c r="F253" s="242" t="s">
        <v>238</v>
      </c>
      <c r="G253" s="240"/>
      <c r="H253" s="243">
        <v>8.1750000000000007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191</v>
      </c>
      <c r="AU253" s="249" t="s">
        <v>121</v>
      </c>
      <c r="AV253" s="13" t="s">
        <v>121</v>
      </c>
      <c r="AW253" s="13" t="s">
        <v>32</v>
      </c>
      <c r="AX253" s="13" t="s">
        <v>71</v>
      </c>
      <c r="AY253" s="249" t="s">
        <v>112</v>
      </c>
    </row>
    <row r="254" s="15" customFormat="1">
      <c r="A254" s="15"/>
      <c r="B254" s="261"/>
      <c r="C254" s="262"/>
      <c r="D254" s="241" t="s">
        <v>191</v>
      </c>
      <c r="E254" s="263" t="s">
        <v>19</v>
      </c>
      <c r="F254" s="264" t="s">
        <v>225</v>
      </c>
      <c r="G254" s="262"/>
      <c r="H254" s="265">
        <v>29.975000000000001</v>
      </c>
      <c r="I254" s="266"/>
      <c r="J254" s="262"/>
      <c r="K254" s="262"/>
      <c r="L254" s="267"/>
      <c r="M254" s="268"/>
      <c r="N254" s="269"/>
      <c r="O254" s="269"/>
      <c r="P254" s="269"/>
      <c r="Q254" s="269"/>
      <c r="R254" s="269"/>
      <c r="S254" s="269"/>
      <c r="T254" s="270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1" t="s">
        <v>191</v>
      </c>
      <c r="AU254" s="271" t="s">
        <v>121</v>
      </c>
      <c r="AV254" s="15" t="s">
        <v>133</v>
      </c>
      <c r="AW254" s="15" t="s">
        <v>32</v>
      </c>
      <c r="AX254" s="15" t="s">
        <v>71</v>
      </c>
      <c r="AY254" s="271" t="s">
        <v>112</v>
      </c>
    </row>
    <row r="255" s="16" customFormat="1">
      <c r="A255" s="16"/>
      <c r="B255" s="272"/>
      <c r="C255" s="273"/>
      <c r="D255" s="241" t="s">
        <v>191</v>
      </c>
      <c r="E255" s="274" t="s">
        <v>19</v>
      </c>
      <c r="F255" s="275" t="s">
        <v>230</v>
      </c>
      <c r="G255" s="273"/>
      <c r="H255" s="276">
        <v>61.912999999999997</v>
      </c>
      <c r="I255" s="277"/>
      <c r="J255" s="273"/>
      <c r="K255" s="273"/>
      <c r="L255" s="278"/>
      <c r="M255" s="279"/>
      <c r="N255" s="280"/>
      <c r="O255" s="280"/>
      <c r="P255" s="280"/>
      <c r="Q255" s="280"/>
      <c r="R255" s="280"/>
      <c r="S255" s="280"/>
      <c r="T255" s="281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82" t="s">
        <v>191</v>
      </c>
      <c r="AU255" s="282" t="s">
        <v>121</v>
      </c>
      <c r="AV255" s="16" t="s">
        <v>120</v>
      </c>
      <c r="AW255" s="16" t="s">
        <v>32</v>
      </c>
      <c r="AX255" s="16" t="s">
        <v>79</v>
      </c>
      <c r="AY255" s="282" t="s">
        <v>112</v>
      </c>
    </row>
    <row r="256" s="2" customFormat="1" ht="21.75" customHeight="1">
      <c r="A256" s="41"/>
      <c r="B256" s="42"/>
      <c r="C256" s="207" t="s">
        <v>394</v>
      </c>
      <c r="D256" s="207" t="s">
        <v>115</v>
      </c>
      <c r="E256" s="208" t="s">
        <v>395</v>
      </c>
      <c r="F256" s="209" t="s">
        <v>396</v>
      </c>
      <c r="G256" s="210" t="s">
        <v>118</v>
      </c>
      <c r="H256" s="211">
        <v>1</v>
      </c>
      <c r="I256" s="212"/>
      <c r="J256" s="213">
        <f>ROUND(I256*H256,2)</f>
        <v>0</v>
      </c>
      <c r="K256" s="209" t="s">
        <v>19</v>
      </c>
      <c r="L256" s="47"/>
      <c r="M256" s="214" t="s">
        <v>19</v>
      </c>
      <c r="N256" s="215" t="s">
        <v>43</v>
      </c>
      <c r="O256" s="87"/>
      <c r="P256" s="216">
        <f>O256*H256</f>
        <v>0</v>
      </c>
      <c r="Q256" s="216">
        <v>0</v>
      </c>
      <c r="R256" s="216">
        <f>Q256*H256</f>
        <v>0</v>
      </c>
      <c r="S256" s="216">
        <v>0</v>
      </c>
      <c r="T256" s="217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18" t="s">
        <v>120</v>
      </c>
      <c r="AT256" s="218" t="s">
        <v>115</v>
      </c>
      <c r="AU256" s="218" t="s">
        <v>121</v>
      </c>
      <c r="AY256" s="20" t="s">
        <v>112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20" t="s">
        <v>121</v>
      </c>
      <c r="BK256" s="219">
        <f>ROUND(I256*H256,2)</f>
        <v>0</v>
      </c>
      <c r="BL256" s="20" t="s">
        <v>120</v>
      </c>
      <c r="BM256" s="218" t="s">
        <v>397</v>
      </c>
    </row>
    <row r="257" s="12" customFormat="1" ht="22.8" customHeight="1">
      <c r="A257" s="12"/>
      <c r="B257" s="191"/>
      <c r="C257" s="192"/>
      <c r="D257" s="193" t="s">
        <v>70</v>
      </c>
      <c r="E257" s="205" t="s">
        <v>210</v>
      </c>
      <c r="F257" s="205" t="s">
        <v>398</v>
      </c>
      <c r="G257" s="192"/>
      <c r="H257" s="192"/>
      <c r="I257" s="195"/>
      <c r="J257" s="206">
        <f>BK257</f>
        <v>0</v>
      </c>
      <c r="K257" s="192"/>
      <c r="L257" s="197"/>
      <c r="M257" s="198"/>
      <c r="N257" s="199"/>
      <c r="O257" s="199"/>
      <c r="P257" s="200">
        <f>SUM(P258:P289)</f>
        <v>0</v>
      </c>
      <c r="Q257" s="199"/>
      <c r="R257" s="200">
        <f>SUM(R258:R289)</f>
        <v>0</v>
      </c>
      <c r="S257" s="199"/>
      <c r="T257" s="201">
        <f>SUM(T258:T289)</f>
        <v>19.456563000000003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2" t="s">
        <v>79</v>
      </c>
      <c r="AT257" s="203" t="s">
        <v>70</v>
      </c>
      <c r="AU257" s="203" t="s">
        <v>79</v>
      </c>
      <c r="AY257" s="202" t="s">
        <v>112</v>
      </c>
      <c r="BK257" s="204">
        <f>SUM(BK258:BK289)</f>
        <v>0</v>
      </c>
    </row>
    <row r="258" s="2" customFormat="1" ht="16.5" customHeight="1">
      <c r="A258" s="41"/>
      <c r="B258" s="42"/>
      <c r="C258" s="207" t="s">
        <v>399</v>
      </c>
      <c r="D258" s="207" t="s">
        <v>115</v>
      </c>
      <c r="E258" s="208" t="s">
        <v>400</v>
      </c>
      <c r="F258" s="209" t="s">
        <v>401</v>
      </c>
      <c r="G258" s="210" t="s">
        <v>297</v>
      </c>
      <c r="H258" s="211">
        <v>4.4800000000000004</v>
      </c>
      <c r="I258" s="212"/>
      <c r="J258" s="213">
        <f>ROUND(I258*H258,2)</f>
        <v>0</v>
      </c>
      <c r="K258" s="209" t="s">
        <v>119</v>
      </c>
      <c r="L258" s="47"/>
      <c r="M258" s="214" t="s">
        <v>19</v>
      </c>
      <c r="N258" s="215" t="s">
        <v>43</v>
      </c>
      <c r="O258" s="87"/>
      <c r="P258" s="216">
        <f>O258*H258</f>
        <v>0</v>
      </c>
      <c r="Q258" s="216">
        <v>0</v>
      </c>
      <c r="R258" s="216">
        <f>Q258*H258</f>
        <v>0</v>
      </c>
      <c r="S258" s="216">
        <v>2.2000000000000002</v>
      </c>
      <c r="T258" s="217">
        <f>S258*H258</f>
        <v>9.8560000000000016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8" t="s">
        <v>120</v>
      </c>
      <c r="AT258" s="218" t="s">
        <v>115</v>
      </c>
      <c r="AU258" s="218" t="s">
        <v>121</v>
      </c>
      <c r="AY258" s="20" t="s">
        <v>112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20" t="s">
        <v>121</v>
      </c>
      <c r="BK258" s="219">
        <f>ROUND(I258*H258,2)</f>
        <v>0</v>
      </c>
      <c r="BL258" s="20" t="s">
        <v>120</v>
      </c>
      <c r="BM258" s="218" t="s">
        <v>402</v>
      </c>
    </row>
    <row r="259" s="2" customFormat="1">
      <c r="A259" s="41"/>
      <c r="B259" s="42"/>
      <c r="C259" s="43"/>
      <c r="D259" s="220" t="s">
        <v>123</v>
      </c>
      <c r="E259" s="43"/>
      <c r="F259" s="221" t="s">
        <v>403</v>
      </c>
      <c r="G259" s="43"/>
      <c r="H259" s="43"/>
      <c r="I259" s="222"/>
      <c r="J259" s="43"/>
      <c r="K259" s="43"/>
      <c r="L259" s="47"/>
      <c r="M259" s="223"/>
      <c r="N259" s="224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123</v>
      </c>
      <c r="AU259" s="20" t="s">
        <v>121</v>
      </c>
    </row>
    <row r="260" s="13" customFormat="1">
      <c r="A260" s="13"/>
      <c r="B260" s="239"/>
      <c r="C260" s="240"/>
      <c r="D260" s="241" t="s">
        <v>191</v>
      </c>
      <c r="E260" s="260" t="s">
        <v>19</v>
      </c>
      <c r="F260" s="242" t="s">
        <v>404</v>
      </c>
      <c r="G260" s="240"/>
      <c r="H260" s="243">
        <v>4.4800000000000004</v>
      </c>
      <c r="I260" s="244"/>
      <c r="J260" s="240"/>
      <c r="K260" s="240"/>
      <c r="L260" s="245"/>
      <c r="M260" s="246"/>
      <c r="N260" s="247"/>
      <c r="O260" s="247"/>
      <c r="P260" s="247"/>
      <c r="Q260" s="247"/>
      <c r="R260" s="247"/>
      <c r="S260" s="247"/>
      <c r="T260" s="24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9" t="s">
        <v>191</v>
      </c>
      <c r="AU260" s="249" t="s">
        <v>121</v>
      </c>
      <c r="AV260" s="13" t="s">
        <v>121</v>
      </c>
      <c r="AW260" s="13" t="s">
        <v>32</v>
      </c>
      <c r="AX260" s="13" t="s">
        <v>79</v>
      </c>
      <c r="AY260" s="249" t="s">
        <v>112</v>
      </c>
    </row>
    <row r="261" s="2" customFormat="1" ht="24.15" customHeight="1">
      <c r="A261" s="41"/>
      <c r="B261" s="42"/>
      <c r="C261" s="207" t="s">
        <v>405</v>
      </c>
      <c r="D261" s="207" t="s">
        <v>115</v>
      </c>
      <c r="E261" s="208" t="s">
        <v>406</v>
      </c>
      <c r="F261" s="209" t="s">
        <v>407</v>
      </c>
      <c r="G261" s="210" t="s">
        <v>175</v>
      </c>
      <c r="H261" s="211">
        <v>44.799999999999997</v>
      </c>
      <c r="I261" s="212"/>
      <c r="J261" s="213">
        <f>ROUND(I261*H261,2)</f>
        <v>0</v>
      </c>
      <c r="K261" s="209" t="s">
        <v>119</v>
      </c>
      <c r="L261" s="47"/>
      <c r="M261" s="214" t="s">
        <v>19</v>
      </c>
      <c r="N261" s="215" t="s">
        <v>43</v>
      </c>
      <c r="O261" s="87"/>
      <c r="P261" s="216">
        <f>O261*H261</f>
        <v>0</v>
      </c>
      <c r="Q261" s="216">
        <v>0</v>
      </c>
      <c r="R261" s="216">
        <f>Q261*H261</f>
        <v>0</v>
      </c>
      <c r="S261" s="216">
        <v>0.035000000000000003</v>
      </c>
      <c r="T261" s="217">
        <f>S261*H261</f>
        <v>1.5680000000000001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18" t="s">
        <v>120</v>
      </c>
      <c r="AT261" s="218" t="s">
        <v>115</v>
      </c>
      <c r="AU261" s="218" t="s">
        <v>121</v>
      </c>
      <c r="AY261" s="20" t="s">
        <v>112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20" t="s">
        <v>121</v>
      </c>
      <c r="BK261" s="219">
        <f>ROUND(I261*H261,2)</f>
        <v>0</v>
      </c>
      <c r="BL261" s="20" t="s">
        <v>120</v>
      </c>
      <c r="BM261" s="218" t="s">
        <v>408</v>
      </c>
    </row>
    <row r="262" s="2" customFormat="1">
      <c r="A262" s="41"/>
      <c r="B262" s="42"/>
      <c r="C262" s="43"/>
      <c r="D262" s="220" t="s">
        <v>123</v>
      </c>
      <c r="E262" s="43"/>
      <c r="F262" s="221" t="s">
        <v>409</v>
      </c>
      <c r="G262" s="43"/>
      <c r="H262" s="43"/>
      <c r="I262" s="222"/>
      <c r="J262" s="43"/>
      <c r="K262" s="43"/>
      <c r="L262" s="47"/>
      <c r="M262" s="223"/>
      <c r="N262" s="224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123</v>
      </c>
      <c r="AU262" s="20" t="s">
        <v>121</v>
      </c>
    </row>
    <row r="263" s="13" customFormat="1">
      <c r="A263" s="13"/>
      <c r="B263" s="239"/>
      <c r="C263" s="240"/>
      <c r="D263" s="241" t="s">
        <v>191</v>
      </c>
      <c r="E263" s="260" t="s">
        <v>19</v>
      </c>
      <c r="F263" s="242" t="s">
        <v>410</v>
      </c>
      <c r="G263" s="240"/>
      <c r="H263" s="243">
        <v>44.799999999999997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191</v>
      </c>
      <c r="AU263" s="249" t="s">
        <v>121</v>
      </c>
      <c r="AV263" s="13" t="s">
        <v>121</v>
      </c>
      <c r="AW263" s="13" t="s">
        <v>32</v>
      </c>
      <c r="AX263" s="13" t="s">
        <v>79</v>
      </c>
      <c r="AY263" s="249" t="s">
        <v>112</v>
      </c>
    </row>
    <row r="264" s="2" customFormat="1" ht="16.5" customHeight="1">
      <c r="A264" s="41"/>
      <c r="B264" s="42"/>
      <c r="C264" s="207" t="s">
        <v>411</v>
      </c>
      <c r="D264" s="207" t="s">
        <v>115</v>
      </c>
      <c r="E264" s="208" t="s">
        <v>412</v>
      </c>
      <c r="F264" s="209" t="s">
        <v>413</v>
      </c>
      <c r="G264" s="210" t="s">
        <v>218</v>
      </c>
      <c r="H264" s="211">
        <v>55.200000000000003</v>
      </c>
      <c r="I264" s="212"/>
      <c r="J264" s="213">
        <f>ROUND(I264*H264,2)</f>
        <v>0</v>
      </c>
      <c r="K264" s="209" t="s">
        <v>119</v>
      </c>
      <c r="L264" s="47"/>
      <c r="M264" s="214" t="s">
        <v>19</v>
      </c>
      <c r="N264" s="215" t="s">
        <v>43</v>
      </c>
      <c r="O264" s="87"/>
      <c r="P264" s="216">
        <f>O264*H264</f>
        <v>0</v>
      </c>
      <c r="Q264" s="216">
        <v>0</v>
      </c>
      <c r="R264" s="216">
        <f>Q264*H264</f>
        <v>0</v>
      </c>
      <c r="S264" s="216">
        <v>0.0089999999999999993</v>
      </c>
      <c r="T264" s="217">
        <f>S264*H264</f>
        <v>0.49679999999999996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8" t="s">
        <v>120</v>
      </c>
      <c r="AT264" s="218" t="s">
        <v>115</v>
      </c>
      <c r="AU264" s="218" t="s">
        <v>121</v>
      </c>
      <c r="AY264" s="20" t="s">
        <v>112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20" t="s">
        <v>121</v>
      </c>
      <c r="BK264" s="219">
        <f>ROUND(I264*H264,2)</f>
        <v>0</v>
      </c>
      <c r="BL264" s="20" t="s">
        <v>120</v>
      </c>
      <c r="BM264" s="218" t="s">
        <v>414</v>
      </c>
    </row>
    <row r="265" s="2" customFormat="1">
      <c r="A265" s="41"/>
      <c r="B265" s="42"/>
      <c r="C265" s="43"/>
      <c r="D265" s="220" t="s">
        <v>123</v>
      </c>
      <c r="E265" s="43"/>
      <c r="F265" s="221" t="s">
        <v>415</v>
      </c>
      <c r="G265" s="43"/>
      <c r="H265" s="43"/>
      <c r="I265" s="222"/>
      <c r="J265" s="43"/>
      <c r="K265" s="43"/>
      <c r="L265" s="47"/>
      <c r="M265" s="223"/>
      <c r="N265" s="224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123</v>
      </c>
      <c r="AU265" s="20" t="s">
        <v>121</v>
      </c>
    </row>
    <row r="266" s="13" customFormat="1">
      <c r="A266" s="13"/>
      <c r="B266" s="239"/>
      <c r="C266" s="240"/>
      <c r="D266" s="241" t="s">
        <v>191</v>
      </c>
      <c r="E266" s="260" t="s">
        <v>19</v>
      </c>
      <c r="F266" s="242" t="s">
        <v>416</v>
      </c>
      <c r="G266" s="240"/>
      <c r="H266" s="243">
        <v>55.200000000000003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9" t="s">
        <v>191</v>
      </c>
      <c r="AU266" s="249" t="s">
        <v>121</v>
      </c>
      <c r="AV266" s="13" t="s">
        <v>121</v>
      </c>
      <c r="AW266" s="13" t="s">
        <v>32</v>
      </c>
      <c r="AX266" s="13" t="s">
        <v>79</v>
      </c>
      <c r="AY266" s="249" t="s">
        <v>112</v>
      </c>
    </row>
    <row r="267" s="2" customFormat="1" ht="21.75" customHeight="1">
      <c r="A267" s="41"/>
      <c r="B267" s="42"/>
      <c r="C267" s="207" t="s">
        <v>417</v>
      </c>
      <c r="D267" s="207" t="s">
        <v>115</v>
      </c>
      <c r="E267" s="208" t="s">
        <v>418</v>
      </c>
      <c r="F267" s="209" t="s">
        <v>419</v>
      </c>
      <c r="G267" s="210" t="s">
        <v>175</v>
      </c>
      <c r="H267" s="211">
        <v>10.800000000000001</v>
      </c>
      <c r="I267" s="212"/>
      <c r="J267" s="213">
        <f>ROUND(I267*H267,2)</f>
        <v>0</v>
      </c>
      <c r="K267" s="209" t="s">
        <v>119</v>
      </c>
      <c r="L267" s="47"/>
      <c r="M267" s="214" t="s">
        <v>19</v>
      </c>
      <c r="N267" s="215" t="s">
        <v>43</v>
      </c>
      <c r="O267" s="87"/>
      <c r="P267" s="216">
        <f>O267*H267</f>
        <v>0</v>
      </c>
      <c r="Q267" s="216">
        <v>0</v>
      </c>
      <c r="R267" s="216">
        <f>Q267*H267</f>
        <v>0</v>
      </c>
      <c r="S267" s="216">
        <v>0.058999999999999997</v>
      </c>
      <c r="T267" s="217">
        <f>S267*H267</f>
        <v>0.63719999999999999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18" t="s">
        <v>120</v>
      </c>
      <c r="AT267" s="218" t="s">
        <v>115</v>
      </c>
      <c r="AU267" s="218" t="s">
        <v>121</v>
      </c>
      <c r="AY267" s="20" t="s">
        <v>112</v>
      </c>
      <c r="BE267" s="219">
        <f>IF(N267="základní",J267,0)</f>
        <v>0</v>
      </c>
      <c r="BF267" s="219">
        <f>IF(N267="snížená",J267,0)</f>
        <v>0</v>
      </c>
      <c r="BG267" s="219">
        <f>IF(N267="zákl. přenesená",J267,0)</f>
        <v>0</v>
      </c>
      <c r="BH267" s="219">
        <f>IF(N267="sníž. přenesená",J267,0)</f>
        <v>0</v>
      </c>
      <c r="BI267" s="219">
        <f>IF(N267="nulová",J267,0)</f>
        <v>0</v>
      </c>
      <c r="BJ267" s="20" t="s">
        <v>121</v>
      </c>
      <c r="BK267" s="219">
        <f>ROUND(I267*H267,2)</f>
        <v>0</v>
      </c>
      <c r="BL267" s="20" t="s">
        <v>120</v>
      </c>
      <c r="BM267" s="218" t="s">
        <v>420</v>
      </c>
    </row>
    <row r="268" s="2" customFormat="1">
      <c r="A268" s="41"/>
      <c r="B268" s="42"/>
      <c r="C268" s="43"/>
      <c r="D268" s="220" t="s">
        <v>123</v>
      </c>
      <c r="E268" s="43"/>
      <c r="F268" s="221" t="s">
        <v>421</v>
      </c>
      <c r="G268" s="43"/>
      <c r="H268" s="43"/>
      <c r="I268" s="222"/>
      <c r="J268" s="43"/>
      <c r="K268" s="43"/>
      <c r="L268" s="47"/>
      <c r="M268" s="223"/>
      <c r="N268" s="224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123</v>
      </c>
      <c r="AU268" s="20" t="s">
        <v>121</v>
      </c>
    </row>
    <row r="269" s="14" customFormat="1">
      <c r="A269" s="14"/>
      <c r="B269" s="250"/>
      <c r="C269" s="251"/>
      <c r="D269" s="241" t="s">
        <v>191</v>
      </c>
      <c r="E269" s="252" t="s">
        <v>19</v>
      </c>
      <c r="F269" s="253" t="s">
        <v>422</v>
      </c>
      <c r="G269" s="251"/>
      <c r="H269" s="252" t="s">
        <v>19</v>
      </c>
      <c r="I269" s="254"/>
      <c r="J269" s="251"/>
      <c r="K269" s="251"/>
      <c r="L269" s="255"/>
      <c r="M269" s="256"/>
      <c r="N269" s="257"/>
      <c r="O269" s="257"/>
      <c r="P269" s="257"/>
      <c r="Q269" s="257"/>
      <c r="R269" s="257"/>
      <c r="S269" s="257"/>
      <c r="T269" s="25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9" t="s">
        <v>191</v>
      </c>
      <c r="AU269" s="259" t="s">
        <v>121</v>
      </c>
      <c r="AV269" s="14" t="s">
        <v>79</v>
      </c>
      <c r="AW269" s="14" t="s">
        <v>32</v>
      </c>
      <c r="AX269" s="14" t="s">
        <v>71</v>
      </c>
      <c r="AY269" s="259" t="s">
        <v>112</v>
      </c>
    </row>
    <row r="270" s="13" customFormat="1">
      <c r="A270" s="13"/>
      <c r="B270" s="239"/>
      <c r="C270" s="240"/>
      <c r="D270" s="241" t="s">
        <v>191</v>
      </c>
      <c r="E270" s="260" t="s">
        <v>19</v>
      </c>
      <c r="F270" s="242" t="s">
        <v>423</v>
      </c>
      <c r="G270" s="240"/>
      <c r="H270" s="243">
        <v>10.800000000000001</v>
      </c>
      <c r="I270" s="244"/>
      <c r="J270" s="240"/>
      <c r="K270" s="240"/>
      <c r="L270" s="245"/>
      <c r="M270" s="246"/>
      <c r="N270" s="247"/>
      <c r="O270" s="247"/>
      <c r="P270" s="247"/>
      <c r="Q270" s="247"/>
      <c r="R270" s="247"/>
      <c r="S270" s="247"/>
      <c r="T270" s="24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9" t="s">
        <v>191</v>
      </c>
      <c r="AU270" s="249" t="s">
        <v>121</v>
      </c>
      <c r="AV270" s="13" t="s">
        <v>121</v>
      </c>
      <c r="AW270" s="13" t="s">
        <v>32</v>
      </c>
      <c r="AX270" s="13" t="s">
        <v>79</v>
      </c>
      <c r="AY270" s="249" t="s">
        <v>112</v>
      </c>
    </row>
    <row r="271" s="2" customFormat="1" ht="21.75" customHeight="1">
      <c r="A271" s="41"/>
      <c r="B271" s="42"/>
      <c r="C271" s="207" t="s">
        <v>424</v>
      </c>
      <c r="D271" s="207" t="s">
        <v>115</v>
      </c>
      <c r="E271" s="208" t="s">
        <v>425</v>
      </c>
      <c r="F271" s="209" t="s">
        <v>426</v>
      </c>
      <c r="G271" s="210" t="s">
        <v>175</v>
      </c>
      <c r="H271" s="211">
        <v>50.537999999999997</v>
      </c>
      <c r="I271" s="212"/>
      <c r="J271" s="213">
        <f>ROUND(I271*H271,2)</f>
        <v>0</v>
      </c>
      <c r="K271" s="209" t="s">
        <v>119</v>
      </c>
      <c r="L271" s="47"/>
      <c r="M271" s="214" t="s">
        <v>19</v>
      </c>
      <c r="N271" s="215" t="s">
        <v>43</v>
      </c>
      <c r="O271" s="87"/>
      <c r="P271" s="216">
        <f>O271*H271</f>
        <v>0</v>
      </c>
      <c r="Q271" s="216">
        <v>0</v>
      </c>
      <c r="R271" s="216">
        <f>Q271*H271</f>
        <v>0</v>
      </c>
      <c r="S271" s="216">
        <v>0.050999999999999997</v>
      </c>
      <c r="T271" s="217">
        <f>S271*H271</f>
        <v>2.5774379999999995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8" t="s">
        <v>120</v>
      </c>
      <c r="AT271" s="218" t="s">
        <v>115</v>
      </c>
      <c r="AU271" s="218" t="s">
        <v>121</v>
      </c>
      <c r="AY271" s="20" t="s">
        <v>112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20" t="s">
        <v>121</v>
      </c>
      <c r="BK271" s="219">
        <f>ROUND(I271*H271,2)</f>
        <v>0</v>
      </c>
      <c r="BL271" s="20" t="s">
        <v>120</v>
      </c>
      <c r="BM271" s="218" t="s">
        <v>427</v>
      </c>
    </row>
    <row r="272" s="2" customFormat="1">
      <c r="A272" s="41"/>
      <c r="B272" s="42"/>
      <c r="C272" s="43"/>
      <c r="D272" s="220" t="s">
        <v>123</v>
      </c>
      <c r="E272" s="43"/>
      <c r="F272" s="221" t="s">
        <v>428</v>
      </c>
      <c r="G272" s="43"/>
      <c r="H272" s="43"/>
      <c r="I272" s="222"/>
      <c r="J272" s="43"/>
      <c r="K272" s="43"/>
      <c r="L272" s="47"/>
      <c r="M272" s="223"/>
      <c r="N272" s="224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123</v>
      </c>
      <c r="AU272" s="20" t="s">
        <v>121</v>
      </c>
    </row>
    <row r="273" s="14" customFormat="1">
      <c r="A273" s="14"/>
      <c r="B273" s="250"/>
      <c r="C273" s="251"/>
      <c r="D273" s="241" t="s">
        <v>191</v>
      </c>
      <c r="E273" s="252" t="s">
        <v>19</v>
      </c>
      <c r="F273" s="253" t="s">
        <v>429</v>
      </c>
      <c r="G273" s="251"/>
      <c r="H273" s="252" t="s">
        <v>19</v>
      </c>
      <c r="I273" s="254"/>
      <c r="J273" s="251"/>
      <c r="K273" s="251"/>
      <c r="L273" s="255"/>
      <c r="M273" s="256"/>
      <c r="N273" s="257"/>
      <c r="O273" s="257"/>
      <c r="P273" s="257"/>
      <c r="Q273" s="257"/>
      <c r="R273" s="257"/>
      <c r="S273" s="257"/>
      <c r="T273" s="25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9" t="s">
        <v>191</v>
      </c>
      <c r="AU273" s="259" t="s">
        <v>121</v>
      </c>
      <c r="AV273" s="14" t="s">
        <v>79</v>
      </c>
      <c r="AW273" s="14" t="s">
        <v>32</v>
      </c>
      <c r="AX273" s="14" t="s">
        <v>71</v>
      </c>
      <c r="AY273" s="259" t="s">
        <v>112</v>
      </c>
    </row>
    <row r="274" s="13" customFormat="1">
      <c r="A274" s="13"/>
      <c r="B274" s="239"/>
      <c r="C274" s="240"/>
      <c r="D274" s="241" t="s">
        <v>191</v>
      </c>
      <c r="E274" s="260" t="s">
        <v>19</v>
      </c>
      <c r="F274" s="242" t="s">
        <v>430</v>
      </c>
      <c r="G274" s="240"/>
      <c r="H274" s="243">
        <v>37.488</v>
      </c>
      <c r="I274" s="244"/>
      <c r="J274" s="240"/>
      <c r="K274" s="240"/>
      <c r="L274" s="245"/>
      <c r="M274" s="246"/>
      <c r="N274" s="247"/>
      <c r="O274" s="247"/>
      <c r="P274" s="247"/>
      <c r="Q274" s="247"/>
      <c r="R274" s="247"/>
      <c r="S274" s="247"/>
      <c r="T274" s="24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9" t="s">
        <v>191</v>
      </c>
      <c r="AU274" s="249" t="s">
        <v>121</v>
      </c>
      <c r="AV274" s="13" t="s">
        <v>121</v>
      </c>
      <c r="AW274" s="13" t="s">
        <v>32</v>
      </c>
      <c r="AX274" s="13" t="s">
        <v>71</v>
      </c>
      <c r="AY274" s="249" t="s">
        <v>112</v>
      </c>
    </row>
    <row r="275" s="14" customFormat="1">
      <c r="A275" s="14"/>
      <c r="B275" s="250"/>
      <c r="C275" s="251"/>
      <c r="D275" s="241" t="s">
        <v>191</v>
      </c>
      <c r="E275" s="252" t="s">
        <v>19</v>
      </c>
      <c r="F275" s="253" t="s">
        <v>422</v>
      </c>
      <c r="G275" s="251"/>
      <c r="H275" s="252" t="s">
        <v>19</v>
      </c>
      <c r="I275" s="254"/>
      <c r="J275" s="251"/>
      <c r="K275" s="251"/>
      <c r="L275" s="255"/>
      <c r="M275" s="256"/>
      <c r="N275" s="257"/>
      <c r="O275" s="257"/>
      <c r="P275" s="257"/>
      <c r="Q275" s="257"/>
      <c r="R275" s="257"/>
      <c r="S275" s="257"/>
      <c r="T275" s="25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9" t="s">
        <v>191</v>
      </c>
      <c r="AU275" s="259" t="s">
        <v>121</v>
      </c>
      <c r="AV275" s="14" t="s">
        <v>79</v>
      </c>
      <c r="AW275" s="14" t="s">
        <v>32</v>
      </c>
      <c r="AX275" s="14" t="s">
        <v>71</v>
      </c>
      <c r="AY275" s="259" t="s">
        <v>112</v>
      </c>
    </row>
    <row r="276" s="13" customFormat="1">
      <c r="A276" s="13"/>
      <c r="B276" s="239"/>
      <c r="C276" s="240"/>
      <c r="D276" s="241" t="s">
        <v>191</v>
      </c>
      <c r="E276" s="260" t="s">
        <v>19</v>
      </c>
      <c r="F276" s="242" t="s">
        <v>431</v>
      </c>
      <c r="G276" s="240"/>
      <c r="H276" s="243">
        <v>13.050000000000001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9" t="s">
        <v>191</v>
      </c>
      <c r="AU276" s="249" t="s">
        <v>121</v>
      </c>
      <c r="AV276" s="13" t="s">
        <v>121</v>
      </c>
      <c r="AW276" s="13" t="s">
        <v>32</v>
      </c>
      <c r="AX276" s="13" t="s">
        <v>71</v>
      </c>
      <c r="AY276" s="249" t="s">
        <v>112</v>
      </c>
    </row>
    <row r="277" s="16" customFormat="1">
      <c r="A277" s="16"/>
      <c r="B277" s="272"/>
      <c r="C277" s="273"/>
      <c r="D277" s="241" t="s">
        <v>191</v>
      </c>
      <c r="E277" s="274" t="s">
        <v>19</v>
      </c>
      <c r="F277" s="275" t="s">
        <v>230</v>
      </c>
      <c r="G277" s="273"/>
      <c r="H277" s="276">
        <v>50.537999999999997</v>
      </c>
      <c r="I277" s="277"/>
      <c r="J277" s="273"/>
      <c r="K277" s="273"/>
      <c r="L277" s="278"/>
      <c r="M277" s="279"/>
      <c r="N277" s="280"/>
      <c r="O277" s="280"/>
      <c r="P277" s="280"/>
      <c r="Q277" s="280"/>
      <c r="R277" s="280"/>
      <c r="S277" s="280"/>
      <c r="T277" s="281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282" t="s">
        <v>191</v>
      </c>
      <c r="AU277" s="282" t="s">
        <v>121</v>
      </c>
      <c r="AV277" s="16" t="s">
        <v>120</v>
      </c>
      <c r="AW277" s="16" t="s">
        <v>32</v>
      </c>
      <c r="AX277" s="16" t="s">
        <v>79</v>
      </c>
      <c r="AY277" s="282" t="s">
        <v>112</v>
      </c>
    </row>
    <row r="278" s="2" customFormat="1" ht="21.75" customHeight="1">
      <c r="A278" s="41"/>
      <c r="B278" s="42"/>
      <c r="C278" s="207" t="s">
        <v>432</v>
      </c>
      <c r="D278" s="207" t="s">
        <v>115</v>
      </c>
      <c r="E278" s="208" t="s">
        <v>433</v>
      </c>
      <c r="F278" s="209" t="s">
        <v>434</v>
      </c>
      <c r="G278" s="210" t="s">
        <v>175</v>
      </c>
      <c r="H278" s="211">
        <v>47.024999999999999</v>
      </c>
      <c r="I278" s="212"/>
      <c r="J278" s="213">
        <f>ROUND(I278*H278,2)</f>
        <v>0</v>
      </c>
      <c r="K278" s="209" t="s">
        <v>119</v>
      </c>
      <c r="L278" s="47"/>
      <c r="M278" s="214" t="s">
        <v>19</v>
      </c>
      <c r="N278" s="215" t="s">
        <v>43</v>
      </c>
      <c r="O278" s="87"/>
      <c r="P278" s="216">
        <f>O278*H278</f>
        <v>0</v>
      </c>
      <c r="Q278" s="216">
        <v>0</v>
      </c>
      <c r="R278" s="216">
        <f>Q278*H278</f>
        <v>0</v>
      </c>
      <c r="S278" s="216">
        <v>0.062</v>
      </c>
      <c r="T278" s="217">
        <f>S278*H278</f>
        <v>2.9155500000000001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8" t="s">
        <v>120</v>
      </c>
      <c r="AT278" s="218" t="s">
        <v>115</v>
      </c>
      <c r="AU278" s="218" t="s">
        <v>121</v>
      </c>
      <c r="AY278" s="20" t="s">
        <v>112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20" t="s">
        <v>121</v>
      </c>
      <c r="BK278" s="219">
        <f>ROUND(I278*H278,2)</f>
        <v>0</v>
      </c>
      <c r="BL278" s="20" t="s">
        <v>120</v>
      </c>
      <c r="BM278" s="218" t="s">
        <v>435</v>
      </c>
    </row>
    <row r="279" s="2" customFormat="1">
      <c r="A279" s="41"/>
      <c r="B279" s="42"/>
      <c r="C279" s="43"/>
      <c r="D279" s="220" t="s">
        <v>123</v>
      </c>
      <c r="E279" s="43"/>
      <c r="F279" s="221" t="s">
        <v>436</v>
      </c>
      <c r="G279" s="43"/>
      <c r="H279" s="43"/>
      <c r="I279" s="222"/>
      <c r="J279" s="43"/>
      <c r="K279" s="43"/>
      <c r="L279" s="47"/>
      <c r="M279" s="223"/>
      <c r="N279" s="224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123</v>
      </c>
      <c r="AU279" s="20" t="s">
        <v>121</v>
      </c>
    </row>
    <row r="280" s="14" customFormat="1">
      <c r="A280" s="14"/>
      <c r="B280" s="250"/>
      <c r="C280" s="251"/>
      <c r="D280" s="241" t="s">
        <v>191</v>
      </c>
      <c r="E280" s="252" t="s">
        <v>19</v>
      </c>
      <c r="F280" s="253" t="s">
        <v>429</v>
      </c>
      <c r="G280" s="251"/>
      <c r="H280" s="252" t="s">
        <v>19</v>
      </c>
      <c r="I280" s="254"/>
      <c r="J280" s="251"/>
      <c r="K280" s="251"/>
      <c r="L280" s="255"/>
      <c r="M280" s="256"/>
      <c r="N280" s="257"/>
      <c r="O280" s="257"/>
      <c r="P280" s="257"/>
      <c r="Q280" s="257"/>
      <c r="R280" s="257"/>
      <c r="S280" s="257"/>
      <c r="T280" s="25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9" t="s">
        <v>191</v>
      </c>
      <c r="AU280" s="259" t="s">
        <v>121</v>
      </c>
      <c r="AV280" s="14" t="s">
        <v>79</v>
      </c>
      <c r="AW280" s="14" t="s">
        <v>32</v>
      </c>
      <c r="AX280" s="14" t="s">
        <v>71</v>
      </c>
      <c r="AY280" s="259" t="s">
        <v>112</v>
      </c>
    </row>
    <row r="281" s="13" customFormat="1">
      <c r="A281" s="13"/>
      <c r="B281" s="239"/>
      <c r="C281" s="240"/>
      <c r="D281" s="241" t="s">
        <v>191</v>
      </c>
      <c r="E281" s="260" t="s">
        <v>19</v>
      </c>
      <c r="F281" s="242" t="s">
        <v>437</v>
      </c>
      <c r="G281" s="240"/>
      <c r="H281" s="243">
        <v>34.200000000000003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9" t="s">
        <v>191</v>
      </c>
      <c r="AU281" s="249" t="s">
        <v>121</v>
      </c>
      <c r="AV281" s="13" t="s">
        <v>121</v>
      </c>
      <c r="AW281" s="13" t="s">
        <v>32</v>
      </c>
      <c r="AX281" s="13" t="s">
        <v>71</v>
      </c>
      <c r="AY281" s="249" t="s">
        <v>112</v>
      </c>
    </row>
    <row r="282" s="14" customFormat="1">
      <c r="A282" s="14"/>
      <c r="B282" s="250"/>
      <c r="C282" s="251"/>
      <c r="D282" s="241" t="s">
        <v>191</v>
      </c>
      <c r="E282" s="252" t="s">
        <v>19</v>
      </c>
      <c r="F282" s="253" t="s">
        <v>422</v>
      </c>
      <c r="G282" s="251"/>
      <c r="H282" s="252" t="s">
        <v>19</v>
      </c>
      <c r="I282" s="254"/>
      <c r="J282" s="251"/>
      <c r="K282" s="251"/>
      <c r="L282" s="255"/>
      <c r="M282" s="256"/>
      <c r="N282" s="257"/>
      <c r="O282" s="257"/>
      <c r="P282" s="257"/>
      <c r="Q282" s="257"/>
      <c r="R282" s="257"/>
      <c r="S282" s="257"/>
      <c r="T282" s="25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9" t="s">
        <v>191</v>
      </c>
      <c r="AU282" s="259" t="s">
        <v>121</v>
      </c>
      <c r="AV282" s="14" t="s">
        <v>79</v>
      </c>
      <c r="AW282" s="14" t="s">
        <v>32</v>
      </c>
      <c r="AX282" s="14" t="s">
        <v>71</v>
      </c>
      <c r="AY282" s="259" t="s">
        <v>112</v>
      </c>
    </row>
    <row r="283" s="13" customFormat="1">
      <c r="A283" s="13"/>
      <c r="B283" s="239"/>
      <c r="C283" s="240"/>
      <c r="D283" s="241" t="s">
        <v>191</v>
      </c>
      <c r="E283" s="260" t="s">
        <v>19</v>
      </c>
      <c r="F283" s="242" t="s">
        <v>438</v>
      </c>
      <c r="G283" s="240"/>
      <c r="H283" s="243">
        <v>12.824999999999999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9" t="s">
        <v>191</v>
      </c>
      <c r="AU283" s="249" t="s">
        <v>121</v>
      </c>
      <c r="AV283" s="13" t="s">
        <v>121</v>
      </c>
      <c r="AW283" s="13" t="s">
        <v>32</v>
      </c>
      <c r="AX283" s="13" t="s">
        <v>71</v>
      </c>
      <c r="AY283" s="249" t="s">
        <v>112</v>
      </c>
    </row>
    <row r="284" s="16" customFormat="1">
      <c r="A284" s="16"/>
      <c r="B284" s="272"/>
      <c r="C284" s="273"/>
      <c r="D284" s="241" t="s">
        <v>191</v>
      </c>
      <c r="E284" s="274" t="s">
        <v>19</v>
      </c>
      <c r="F284" s="275" t="s">
        <v>230</v>
      </c>
      <c r="G284" s="273"/>
      <c r="H284" s="276">
        <v>47.025000000000006</v>
      </c>
      <c r="I284" s="277"/>
      <c r="J284" s="273"/>
      <c r="K284" s="273"/>
      <c r="L284" s="278"/>
      <c r="M284" s="279"/>
      <c r="N284" s="280"/>
      <c r="O284" s="280"/>
      <c r="P284" s="280"/>
      <c r="Q284" s="280"/>
      <c r="R284" s="280"/>
      <c r="S284" s="280"/>
      <c r="T284" s="281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282" t="s">
        <v>191</v>
      </c>
      <c r="AU284" s="282" t="s">
        <v>121</v>
      </c>
      <c r="AV284" s="16" t="s">
        <v>120</v>
      </c>
      <c r="AW284" s="16" t="s">
        <v>32</v>
      </c>
      <c r="AX284" s="16" t="s">
        <v>79</v>
      </c>
      <c r="AY284" s="282" t="s">
        <v>112</v>
      </c>
    </row>
    <row r="285" s="2" customFormat="1" ht="21.75" customHeight="1">
      <c r="A285" s="41"/>
      <c r="B285" s="42"/>
      <c r="C285" s="207" t="s">
        <v>439</v>
      </c>
      <c r="D285" s="207" t="s">
        <v>115</v>
      </c>
      <c r="E285" s="208" t="s">
        <v>440</v>
      </c>
      <c r="F285" s="209" t="s">
        <v>441</v>
      </c>
      <c r="G285" s="210" t="s">
        <v>360</v>
      </c>
      <c r="H285" s="211">
        <v>23</v>
      </c>
      <c r="I285" s="212"/>
      <c r="J285" s="213">
        <f>ROUND(I285*H285,2)</f>
        <v>0</v>
      </c>
      <c r="K285" s="209" t="s">
        <v>119</v>
      </c>
      <c r="L285" s="47"/>
      <c r="M285" s="214" t="s">
        <v>19</v>
      </c>
      <c r="N285" s="215" t="s">
        <v>43</v>
      </c>
      <c r="O285" s="87"/>
      <c r="P285" s="216">
        <f>O285*H285</f>
        <v>0</v>
      </c>
      <c r="Q285" s="216">
        <v>0</v>
      </c>
      <c r="R285" s="216">
        <f>Q285*H285</f>
        <v>0</v>
      </c>
      <c r="S285" s="216">
        <v>0.029999999999999999</v>
      </c>
      <c r="T285" s="217">
        <f>S285*H285</f>
        <v>0.68999999999999995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18" t="s">
        <v>258</v>
      </c>
      <c r="AT285" s="218" t="s">
        <v>115</v>
      </c>
      <c r="AU285" s="218" t="s">
        <v>121</v>
      </c>
      <c r="AY285" s="20" t="s">
        <v>112</v>
      </c>
      <c r="BE285" s="219">
        <f>IF(N285="základní",J285,0)</f>
        <v>0</v>
      </c>
      <c r="BF285" s="219">
        <f>IF(N285="snížená",J285,0)</f>
        <v>0</v>
      </c>
      <c r="BG285" s="219">
        <f>IF(N285="zákl. přenesená",J285,0)</f>
        <v>0</v>
      </c>
      <c r="BH285" s="219">
        <f>IF(N285="sníž. přenesená",J285,0)</f>
        <v>0</v>
      </c>
      <c r="BI285" s="219">
        <f>IF(N285="nulová",J285,0)</f>
        <v>0</v>
      </c>
      <c r="BJ285" s="20" t="s">
        <v>121</v>
      </c>
      <c r="BK285" s="219">
        <f>ROUND(I285*H285,2)</f>
        <v>0</v>
      </c>
      <c r="BL285" s="20" t="s">
        <v>258</v>
      </c>
      <c r="BM285" s="218" t="s">
        <v>442</v>
      </c>
    </row>
    <row r="286" s="2" customFormat="1">
      <c r="A286" s="41"/>
      <c r="B286" s="42"/>
      <c r="C286" s="43"/>
      <c r="D286" s="220" t="s">
        <v>123</v>
      </c>
      <c r="E286" s="43"/>
      <c r="F286" s="221" t="s">
        <v>443</v>
      </c>
      <c r="G286" s="43"/>
      <c r="H286" s="43"/>
      <c r="I286" s="222"/>
      <c r="J286" s="43"/>
      <c r="K286" s="43"/>
      <c r="L286" s="47"/>
      <c r="M286" s="223"/>
      <c r="N286" s="224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123</v>
      </c>
      <c r="AU286" s="20" t="s">
        <v>121</v>
      </c>
    </row>
    <row r="287" s="2" customFormat="1" ht="24.15" customHeight="1">
      <c r="A287" s="41"/>
      <c r="B287" s="42"/>
      <c r="C287" s="207" t="s">
        <v>444</v>
      </c>
      <c r="D287" s="207" t="s">
        <v>115</v>
      </c>
      <c r="E287" s="208" t="s">
        <v>445</v>
      </c>
      <c r="F287" s="209" t="s">
        <v>446</v>
      </c>
      <c r="G287" s="210" t="s">
        <v>175</v>
      </c>
      <c r="H287" s="211">
        <v>24.675000000000001</v>
      </c>
      <c r="I287" s="212"/>
      <c r="J287" s="213">
        <f>ROUND(I287*H287,2)</f>
        <v>0</v>
      </c>
      <c r="K287" s="209" t="s">
        <v>119</v>
      </c>
      <c r="L287" s="47"/>
      <c r="M287" s="214" t="s">
        <v>19</v>
      </c>
      <c r="N287" s="215" t="s">
        <v>43</v>
      </c>
      <c r="O287" s="87"/>
      <c r="P287" s="216">
        <f>O287*H287</f>
        <v>0</v>
      </c>
      <c r="Q287" s="216">
        <v>0</v>
      </c>
      <c r="R287" s="216">
        <f>Q287*H287</f>
        <v>0</v>
      </c>
      <c r="S287" s="216">
        <v>0.029000000000000001</v>
      </c>
      <c r="T287" s="217">
        <f>S287*H287</f>
        <v>0.71557500000000007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8" t="s">
        <v>120</v>
      </c>
      <c r="AT287" s="218" t="s">
        <v>115</v>
      </c>
      <c r="AU287" s="218" t="s">
        <v>121</v>
      </c>
      <c r="AY287" s="20" t="s">
        <v>112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20" t="s">
        <v>121</v>
      </c>
      <c r="BK287" s="219">
        <f>ROUND(I287*H287,2)</f>
        <v>0</v>
      </c>
      <c r="BL287" s="20" t="s">
        <v>120</v>
      </c>
      <c r="BM287" s="218" t="s">
        <v>447</v>
      </c>
    </row>
    <row r="288" s="2" customFormat="1">
      <c r="A288" s="41"/>
      <c r="B288" s="42"/>
      <c r="C288" s="43"/>
      <c r="D288" s="220" t="s">
        <v>123</v>
      </c>
      <c r="E288" s="43"/>
      <c r="F288" s="221" t="s">
        <v>448</v>
      </c>
      <c r="G288" s="43"/>
      <c r="H288" s="43"/>
      <c r="I288" s="222"/>
      <c r="J288" s="43"/>
      <c r="K288" s="43"/>
      <c r="L288" s="47"/>
      <c r="M288" s="223"/>
      <c r="N288" s="224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123</v>
      </c>
      <c r="AU288" s="20" t="s">
        <v>121</v>
      </c>
    </row>
    <row r="289" s="13" customFormat="1">
      <c r="A289" s="13"/>
      <c r="B289" s="239"/>
      <c r="C289" s="240"/>
      <c r="D289" s="241" t="s">
        <v>191</v>
      </c>
      <c r="E289" s="260" t="s">
        <v>19</v>
      </c>
      <c r="F289" s="242" t="s">
        <v>449</v>
      </c>
      <c r="G289" s="240"/>
      <c r="H289" s="243">
        <v>24.675000000000001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9" t="s">
        <v>191</v>
      </c>
      <c r="AU289" s="249" t="s">
        <v>121</v>
      </c>
      <c r="AV289" s="13" t="s">
        <v>121</v>
      </c>
      <c r="AW289" s="13" t="s">
        <v>32</v>
      </c>
      <c r="AX289" s="13" t="s">
        <v>79</v>
      </c>
      <c r="AY289" s="249" t="s">
        <v>112</v>
      </c>
    </row>
    <row r="290" s="12" customFormat="1" ht="22.8" customHeight="1">
      <c r="A290" s="12"/>
      <c r="B290" s="191"/>
      <c r="C290" s="192"/>
      <c r="D290" s="193" t="s">
        <v>70</v>
      </c>
      <c r="E290" s="205" t="s">
        <v>450</v>
      </c>
      <c r="F290" s="205" t="s">
        <v>451</v>
      </c>
      <c r="G290" s="192"/>
      <c r="H290" s="192"/>
      <c r="I290" s="195"/>
      <c r="J290" s="206">
        <f>BK290</f>
        <v>0</v>
      </c>
      <c r="K290" s="192"/>
      <c r="L290" s="197"/>
      <c r="M290" s="198"/>
      <c r="N290" s="199"/>
      <c r="O290" s="199"/>
      <c r="P290" s="200">
        <f>SUM(P291:P308)</f>
        <v>0</v>
      </c>
      <c r="Q290" s="199"/>
      <c r="R290" s="200">
        <f>SUM(R291:R308)</f>
        <v>0</v>
      </c>
      <c r="S290" s="199"/>
      <c r="T290" s="201">
        <f>SUM(T291:T308)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2" t="s">
        <v>79</v>
      </c>
      <c r="AT290" s="203" t="s">
        <v>70</v>
      </c>
      <c r="AU290" s="203" t="s">
        <v>79</v>
      </c>
      <c r="AY290" s="202" t="s">
        <v>112</v>
      </c>
      <c r="BK290" s="204">
        <f>SUM(BK291:BK308)</f>
        <v>0</v>
      </c>
    </row>
    <row r="291" s="2" customFormat="1" ht="16.5" customHeight="1">
      <c r="A291" s="41"/>
      <c r="B291" s="42"/>
      <c r="C291" s="207" t="s">
        <v>452</v>
      </c>
      <c r="D291" s="207" t="s">
        <v>115</v>
      </c>
      <c r="E291" s="208" t="s">
        <v>453</v>
      </c>
      <c r="F291" s="209" t="s">
        <v>454</v>
      </c>
      <c r="G291" s="210" t="s">
        <v>175</v>
      </c>
      <c r="H291" s="211">
        <v>408.60000000000002</v>
      </c>
      <c r="I291" s="212"/>
      <c r="J291" s="213">
        <f>ROUND(I291*H291,2)</f>
        <v>0</v>
      </c>
      <c r="K291" s="209" t="s">
        <v>19</v>
      </c>
      <c r="L291" s="47"/>
      <c r="M291" s="214" t="s">
        <v>19</v>
      </c>
      <c r="N291" s="215" t="s">
        <v>43</v>
      </c>
      <c r="O291" s="87"/>
      <c r="P291" s="216">
        <f>O291*H291</f>
        <v>0</v>
      </c>
      <c r="Q291" s="216">
        <v>0</v>
      </c>
      <c r="R291" s="216">
        <f>Q291*H291</f>
        <v>0</v>
      </c>
      <c r="S291" s="216">
        <v>0</v>
      </c>
      <c r="T291" s="217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8" t="s">
        <v>120</v>
      </c>
      <c r="AT291" s="218" t="s">
        <v>115</v>
      </c>
      <c r="AU291" s="218" t="s">
        <v>121</v>
      </c>
      <c r="AY291" s="20" t="s">
        <v>112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20" t="s">
        <v>121</v>
      </c>
      <c r="BK291" s="219">
        <f>ROUND(I291*H291,2)</f>
        <v>0</v>
      </c>
      <c r="BL291" s="20" t="s">
        <v>120</v>
      </c>
      <c r="BM291" s="218" t="s">
        <v>455</v>
      </c>
    </row>
    <row r="292" s="2" customFormat="1">
      <c r="A292" s="41"/>
      <c r="B292" s="42"/>
      <c r="C292" s="43"/>
      <c r="D292" s="241" t="s">
        <v>456</v>
      </c>
      <c r="E292" s="43"/>
      <c r="F292" s="283" t="s">
        <v>457</v>
      </c>
      <c r="G292" s="43"/>
      <c r="H292" s="43"/>
      <c r="I292" s="222"/>
      <c r="J292" s="43"/>
      <c r="K292" s="43"/>
      <c r="L292" s="47"/>
      <c r="M292" s="223"/>
      <c r="N292" s="224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456</v>
      </c>
      <c r="AU292" s="20" t="s">
        <v>121</v>
      </c>
    </row>
    <row r="293" s="2" customFormat="1" ht="24.15" customHeight="1">
      <c r="A293" s="41"/>
      <c r="B293" s="42"/>
      <c r="C293" s="207" t="s">
        <v>458</v>
      </c>
      <c r="D293" s="207" t="s">
        <v>115</v>
      </c>
      <c r="E293" s="208" t="s">
        <v>459</v>
      </c>
      <c r="F293" s="209" t="s">
        <v>460</v>
      </c>
      <c r="G293" s="210" t="s">
        <v>175</v>
      </c>
      <c r="H293" s="211">
        <v>408.60000000000002</v>
      </c>
      <c r="I293" s="212"/>
      <c r="J293" s="213">
        <f>ROUND(I293*H293,2)</f>
        <v>0</v>
      </c>
      <c r="K293" s="209" t="s">
        <v>19</v>
      </c>
      <c r="L293" s="47"/>
      <c r="M293" s="214" t="s">
        <v>19</v>
      </c>
      <c r="N293" s="215" t="s">
        <v>43</v>
      </c>
      <c r="O293" s="87"/>
      <c r="P293" s="216">
        <f>O293*H293</f>
        <v>0</v>
      </c>
      <c r="Q293" s="216">
        <v>0</v>
      </c>
      <c r="R293" s="216">
        <f>Q293*H293</f>
        <v>0</v>
      </c>
      <c r="S293" s="216">
        <v>0</v>
      </c>
      <c r="T293" s="217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18" t="s">
        <v>120</v>
      </c>
      <c r="AT293" s="218" t="s">
        <v>115</v>
      </c>
      <c r="AU293" s="218" t="s">
        <v>121</v>
      </c>
      <c r="AY293" s="20" t="s">
        <v>112</v>
      </c>
      <c r="BE293" s="219">
        <f>IF(N293="základní",J293,0)</f>
        <v>0</v>
      </c>
      <c r="BF293" s="219">
        <f>IF(N293="snížená",J293,0)</f>
        <v>0</v>
      </c>
      <c r="BG293" s="219">
        <f>IF(N293="zákl. přenesená",J293,0)</f>
        <v>0</v>
      </c>
      <c r="BH293" s="219">
        <f>IF(N293="sníž. přenesená",J293,0)</f>
        <v>0</v>
      </c>
      <c r="BI293" s="219">
        <f>IF(N293="nulová",J293,0)</f>
        <v>0</v>
      </c>
      <c r="BJ293" s="20" t="s">
        <v>121</v>
      </c>
      <c r="BK293" s="219">
        <f>ROUND(I293*H293,2)</f>
        <v>0</v>
      </c>
      <c r="BL293" s="20" t="s">
        <v>120</v>
      </c>
      <c r="BM293" s="218" t="s">
        <v>461</v>
      </c>
    </row>
    <row r="294" s="2" customFormat="1">
      <c r="A294" s="41"/>
      <c r="B294" s="42"/>
      <c r="C294" s="43"/>
      <c r="D294" s="241" t="s">
        <v>456</v>
      </c>
      <c r="E294" s="43"/>
      <c r="F294" s="283" t="s">
        <v>457</v>
      </c>
      <c r="G294" s="43"/>
      <c r="H294" s="43"/>
      <c r="I294" s="222"/>
      <c r="J294" s="43"/>
      <c r="K294" s="43"/>
      <c r="L294" s="47"/>
      <c r="M294" s="223"/>
      <c r="N294" s="224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456</v>
      </c>
      <c r="AU294" s="20" t="s">
        <v>121</v>
      </c>
    </row>
    <row r="295" s="2" customFormat="1" ht="24.15" customHeight="1">
      <c r="A295" s="41"/>
      <c r="B295" s="42"/>
      <c r="C295" s="207" t="s">
        <v>462</v>
      </c>
      <c r="D295" s="207" t="s">
        <v>115</v>
      </c>
      <c r="E295" s="208" t="s">
        <v>463</v>
      </c>
      <c r="F295" s="209" t="s">
        <v>464</v>
      </c>
      <c r="G295" s="210" t="s">
        <v>175</v>
      </c>
      <c r="H295" s="211">
        <v>408.60000000000002</v>
      </c>
      <c r="I295" s="212"/>
      <c r="J295" s="213">
        <f>ROUND(I295*H295,2)</f>
        <v>0</v>
      </c>
      <c r="K295" s="209" t="s">
        <v>119</v>
      </c>
      <c r="L295" s="47"/>
      <c r="M295" s="214" t="s">
        <v>19</v>
      </c>
      <c r="N295" s="215" t="s">
        <v>43</v>
      </c>
      <c r="O295" s="87"/>
      <c r="P295" s="216">
        <f>O295*H295</f>
        <v>0</v>
      </c>
      <c r="Q295" s="216">
        <v>0</v>
      </c>
      <c r="R295" s="216">
        <f>Q295*H295</f>
        <v>0</v>
      </c>
      <c r="S295" s="216">
        <v>0</v>
      </c>
      <c r="T295" s="217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8" t="s">
        <v>120</v>
      </c>
      <c r="AT295" s="218" t="s">
        <v>115</v>
      </c>
      <c r="AU295" s="218" t="s">
        <v>121</v>
      </c>
      <c r="AY295" s="20" t="s">
        <v>112</v>
      </c>
      <c r="BE295" s="219">
        <f>IF(N295="základní",J295,0)</f>
        <v>0</v>
      </c>
      <c r="BF295" s="219">
        <f>IF(N295="snížená",J295,0)</f>
        <v>0</v>
      </c>
      <c r="BG295" s="219">
        <f>IF(N295="zákl. přenesená",J295,0)</f>
        <v>0</v>
      </c>
      <c r="BH295" s="219">
        <f>IF(N295="sníž. přenesená",J295,0)</f>
        <v>0</v>
      </c>
      <c r="BI295" s="219">
        <f>IF(N295="nulová",J295,0)</f>
        <v>0</v>
      </c>
      <c r="BJ295" s="20" t="s">
        <v>121</v>
      </c>
      <c r="BK295" s="219">
        <f>ROUND(I295*H295,2)</f>
        <v>0</v>
      </c>
      <c r="BL295" s="20" t="s">
        <v>120</v>
      </c>
      <c r="BM295" s="218" t="s">
        <v>465</v>
      </c>
    </row>
    <row r="296" s="2" customFormat="1">
      <c r="A296" s="41"/>
      <c r="B296" s="42"/>
      <c r="C296" s="43"/>
      <c r="D296" s="220" t="s">
        <v>123</v>
      </c>
      <c r="E296" s="43"/>
      <c r="F296" s="221" t="s">
        <v>466</v>
      </c>
      <c r="G296" s="43"/>
      <c r="H296" s="43"/>
      <c r="I296" s="222"/>
      <c r="J296" s="43"/>
      <c r="K296" s="43"/>
      <c r="L296" s="47"/>
      <c r="M296" s="223"/>
      <c r="N296" s="224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123</v>
      </c>
      <c r="AU296" s="20" t="s">
        <v>121</v>
      </c>
    </row>
    <row r="297" s="2" customFormat="1" ht="33" customHeight="1">
      <c r="A297" s="41"/>
      <c r="B297" s="42"/>
      <c r="C297" s="207" t="s">
        <v>467</v>
      </c>
      <c r="D297" s="207" t="s">
        <v>115</v>
      </c>
      <c r="E297" s="208" t="s">
        <v>468</v>
      </c>
      <c r="F297" s="209" t="s">
        <v>469</v>
      </c>
      <c r="G297" s="210" t="s">
        <v>175</v>
      </c>
      <c r="H297" s="211">
        <v>24516</v>
      </c>
      <c r="I297" s="212"/>
      <c r="J297" s="213">
        <f>ROUND(I297*H297,2)</f>
        <v>0</v>
      </c>
      <c r="K297" s="209" t="s">
        <v>119</v>
      </c>
      <c r="L297" s="47"/>
      <c r="M297" s="214" t="s">
        <v>19</v>
      </c>
      <c r="N297" s="215" t="s">
        <v>43</v>
      </c>
      <c r="O297" s="87"/>
      <c r="P297" s="216">
        <f>O297*H297</f>
        <v>0</v>
      </c>
      <c r="Q297" s="216">
        <v>0</v>
      </c>
      <c r="R297" s="216">
        <f>Q297*H297</f>
        <v>0</v>
      </c>
      <c r="S297" s="216">
        <v>0</v>
      </c>
      <c r="T297" s="217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8" t="s">
        <v>120</v>
      </c>
      <c r="AT297" s="218" t="s">
        <v>115</v>
      </c>
      <c r="AU297" s="218" t="s">
        <v>121</v>
      </c>
      <c r="AY297" s="20" t="s">
        <v>112</v>
      </c>
      <c r="BE297" s="219">
        <f>IF(N297="základní",J297,0)</f>
        <v>0</v>
      </c>
      <c r="BF297" s="219">
        <f>IF(N297="snížená",J297,0)</f>
        <v>0</v>
      </c>
      <c r="BG297" s="219">
        <f>IF(N297="zákl. přenesená",J297,0)</f>
        <v>0</v>
      </c>
      <c r="BH297" s="219">
        <f>IF(N297="sníž. přenesená",J297,0)</f>
        <v>0</v>
      </c>
      <c r="BI297" s="219">
        <f>IF(N297="nulová",J297,0)</f>
        <v>0</v>
      </c>
      <c r="BJ297" s="20" t="s">
        <v>121</v>
      </c>
      <c r="BK297" s="219">
        <f>ROUND(I297*H297,2)</f>
        <v>0</v>
      </c>
      <c r="BL297" s="20" t="s">
        <v>120</v>
      </c>
      <c r="BM297" s="218" t="s">
        <v>470</v>
      </c>
    </row>
    <row r="298" s="2" customFormat="1">
      <c r="A298" s="41"/>
      <c r="B298" s="42"/>
      <c r="C298" s="43"/>
      <c r="D298" s="220" t="s">
        <v>123</v>
      </c>
      <c r="E298" s="43"/>
      <c r="F298" s="221" t="s">
        <v>471</v>
      </c>
      <c r="G298" s="43"/>
      <c r="H298" s="43"/>
      <c r="I298" s="222"/>
      <c r="J298" s="43"/>
      <c r="K298" s="43"/>
      <c r="L298" s="47"/>
      <c r="M298" s="223"/>
      <c r="N298" s="224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123</v>
      </c>
      <c r="AU298" s="20" t="s">
        <v>121</v>
      </c>
    </row>
    <row r="299" s="13" customFormat="1">
      <c r="A299" s="13"/>
      <c r="B299" s="239"/>
      <c r="C299" s="240"/>
      <c r="D299" s="241" t="s">
        <v>191</v>
      </c>
      <c r="E299" s="260" t="s">
        <v>19</v>
      </c>
      <c r="F299" s="242" t="s">
        <v>472</v>
      </c>
      <c r="G299" s="240"/>
      <c r="H299" s="243">
        <v>24516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9" t="s">
        <v>191</v>
      </c>
      <c r="AU299" s="249" t="s">
        <v>121</v>
      </c>
      <c r="AV299" s="13" t="s">
        <v>121</v>
      </c>
      <c r="AW299" s="13" t="s">
        <v>32</v>
      </c>
      <c r="AX299" s="13" t="s">
        <v>79</v>
      </c>
      <c r="AY299" s="249" t="s">
        <v>112</v>
      </c>
    </row>
    <row r="300" s="2" customFormat="1" ht="24.15" customHeight="1">
      <c r="A300" s="41"/>
      <c r="B300" s="42"/>
      <c r="C300" s="207" t="s">
        <v>473</v>
      </c>
      <c r="D300" s="207" t="s">
        <v>115</v>
      </c>
      <c r="E300" s="208" t="s">
        <v>474</v>
      </c>
      <c r="F300" s="209" t="s">
        <v>475</v>
      </c>
      <c r="G300" s="210" t="s">
        <v>175</v>
      </c>
      <c r="H300" s="211">
        <v>408.60000000000002</v>
      </c>
      <c r="I300" s="212"/>
      <c r="J300" s="213">
        <f>ROUND(I300*H300,2)</f>
        <v>0</v>
      </c>
      <c r="K300" s="209" t="s">
        <v>119</v>
      </c>
      <c r="L300" s="47"/>
      <c r="M300" s="214" t="s">
        <v>19</v>
      </c>
      <c r="N300" s="215" t="s">
        <v>43</v>
      </c>
      <c r="O300" s="87"/>
      <c r="P300" s="216">
        <f>O300*H300</f>
        <v>0</v>
      </c>
      <c r="Q300" s="216">
        <v>0</v>
      </c>
      <c r="R300" s="216">
        <f>Q300*H300</f>
        <v>0</v>
      </c>
      <c r="S300" s="216">
        <v>0</v>
      </c>
      <c r="T300" s="217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8" t="s">
        <v>120</v>
      </c>
      <c r="AT300" s="218" t="s">
        <v>115</v>
      </c>
      <c r="AU300" s="218" t="s">
        <v>121</v>
      </c>
      <c r="AY300" s="20" t="s">
        <v>112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20" t="s">
        <v>121</v>
      </c>
      <c r="BK300" s="219">
        <f>ROUND(I300*H300,2)</f>
        <v>0</v>
      </c>
      <c r="BL300" s="20" t="s">
        <v>120</v>
      </c>
      <c r="BM300" s="218" t="s">
        <v>476</v>
      </c>
    </row>
    <row r="301" s="2" customFormat="1">
      <c r="A301" s="41"/>
      <c r="B301" s="42"/>
      <c r="C301" s="43"/>
      <c r="D301" s="220" t="s">
        <v>123</v>
      </c>
      <c r="E301" s="43"/>
      <c r="F301" s="221" t="s">
        <v>477</v>
      </c>
      <c r="G301" s="43"/>
      <c r="H301" s="43"/>
      <c r="I301" s="222"/>
      <c r="J301" s="43"/>
      <c r="K301" s="43"/>
      <c r="L301" s="47"/>
      <c r="M301" s="223"/>
      <c r="N301" s="224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123</v>
      </c>
      <c r="AU301" s="20" t="s">
        <v>121</v>
      </c>
    </row>
    <row r="302" s="2" customFormat="1" ht="16.5" customHeight="1">
      <c r="A302" s="41"/>
      <c r="B302" s="42"/>
      <c r="C302" s="207" t="s">
        <v>478</v>
      </c>
      <c r="D302" s="207" t="s">
        <v>115</v>
      </c>
      <c r="E302" s="208" t="s">
        <v>479</v>
      </c>
      <c r="F302" s="209" t="s">
        <v>480</v>
      </c>
      <c r="G302" s="210" t="s">
        <v>175</v>
      </c>
      <c r="H302" s="211">
        <v>408.60000000000002</v>
      </c>
      <c r="I302" s="212"/>
      <c r="J302" s="213">
        <f>ROUND(I302*H302,2)</f>
        <v>0</v>
      </c>
      <c r="K302" s="209" t="s">
        <v>119</v>
      </c>
      <c r="L302" s="47"/>
      <c r="M302" s="214" t="s">
        <v>19</v>
      </c>
      <c r="N302" s="215" t="s">
        <v>43</v>
      </c>
      <c r="O302" s="87"/>
      <c r="P302" s="216">
        <f>O302*H302</f>
        <v>0</v>
      </c>
      <c r="Q302" s="216">
        <v>0</v>
      </c>
      <c r="R302" s="216">
        <f>Q302*H302</f>
        <v>0</v>
      </c>
      <c r="S302" s="216">
        <v>0</v>
      </c>
      <c r="T302" s="217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18" t="s">
        <v>120</v>
      </c>
      <c r="AT302" s="218" t="s">
        <v>115</v>
      </c>
      <c r="AU302" s="218" t="s">
        <v>121</v>
      </c>
      <c r="AY302" s="20" t="s">
        <v>112</v>
      </c>
      <c r="BE302" s="219">
        <f>IF(N302="základní",J302,0)</f>
        <v>0</v>
      </c>
      <c r="BF302" s="219">
        <f>IF(N302="snížená",J302,0)</f>
        <v>0</v>
      </c>
      <c r="BG302" s="219">
        <f>IF(N302="zákl. přenesená",J302,0)</f>
        <v>0</v>
      </c>
      <c r="BH302" s="219">
        <f>IF(N302="sníž. přenesená",J302,0)</f>
        <v>0</v>
      </c>
      <c r="BI302" s="219">
        <f>IF(N302="nulová",J302,0)</f>
        <v>0</v>
      </c>
      <c r="BJ302" s="20" t="s">
        <v>121</v>
      </c>
      <c r="BK302" s="219">
        <f>ROUND(I302*H302,2)</f>
        <v>0</v>
      </c>
      <c r="BL302" s="20" t="s">
        <v>120</v>
      </c>
      <c r="BM302" s="218" t="s">
        <v>481</v>
      </c>
    </row>
    <row r="303" s="2" customFormat="1">
      <c r="A303" s="41"/>
      <c r="B303" s="42"/>
      <c r="C303" s="43"/>
      <c r="D303" s="220" t="s">
        <v>123</v>
      </c>
      <c r="E303" s="43"/>
      <c r="F303" s="221" t="s">
        <v>482</v>
      </c>
      <c r="G303" s="43"/>
      <c r="H303" s="43"/>
      <c r="I303" s="222"/>
      <c r="J303" s="43"/>
      <c r="K303" s="43"/>
      <c r="L303" s="47"/>
      <c r="M303" s="223"/>
      <c r="N303" s="224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123</v>
      </c>
      <c r="AU303" s="20" t="s">
        <v>121</v>
      </c>
    </row>
    <row r="304" s="2" customFormat="1" ht="21.75" customHeight="1">
      <c r="A304" s="41"/>
      <c r="B304" s="42"/>
      <c r="C304" s="207" t="s">
        <v>483</v>
      </c>
      <c r="D304" s="207" t="s">
        <v>115</v>
      </c>
      <c r="E304" s="208" t="s">
        <v>484</v>
      </c>
      <c r="F304" s="209" t="s">
        <v>485</v>
      </c>
      <c r="G304" s="210" t="s">
        <v>175</v>
      </c>
      <c r="H304" s="211">
        <v>24516</v>
      </c>
      <c r="I304" s="212"/>
      <c r="J304" s="213">
        <f>ROUND(I304*H304,2)</f>
        <v>0</v>
      </c>
      <c r="K304" s="209" t="s">
        <v>119</v>
      </c>
      <c r="L304" s="47"/>
      <c r="M304" s="214" t="s">
        <v>19</v>
      </c>
      <c r="N304" s="215" t="s">
        <v>43</v>
      </c>
      <c r="O304" s="87"/>
      <c r="P304" s="216">
        <f>O304*H304</f>
        <v>0</v>
      </c>
      <c r="Q304" s="216">
        <v>0</v>
      </c>
      <c r="R304" s="216">
        <f>Q304*H304</f>
        <v>0</v>
      </c>
      <c r="S304" s="216">
        <v>0</v>
      </c>
      <c r="T304" s="217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8" t="s">
        <v>120</v>
      </c>
      <c r="AT304" s="218" t="s">
        <v>115</v>
      </c>
      <c r="AU304" s="218" t="s">
        <v>121</v>
      </c>
      <c r="AY304" s="20" t="s">
        <v>112</v>
      </c>
      <c r="BE304" s="219">
        <f>IF(N304="základní",J304,0)</f>
        <v>0</v>
      </c>
      <c r="BF304" s="219">
        <f>IF(N304="snížená",J304,0)</f>
        <v>0</v>
      </c>
      <c r="BG304" s="219">
        <f>IF(N304="zákl. přenesená",J304,0)</f>
        <v>0</v>
      </c>
      <c r="BH304" s="219">
        <f>IF(N304="sníž. přenesená",J304,0)</f>
        <v>0</v>
      </c>
      <c r="BI304" s="219">
        <f>IF(N304="nulová",J304,0)</f>
        <v>0</v>
      </c>
      <c r="BJ304" s="20" t="s">
        <v>121</v>
      </c>
      <c r="BK304" s="219">
        <f>ROUND(I304*H304,2)</f>
        <v>0</v>
      </c>
      <c r="BL304" s="20" t="s">
        <v>120</v>
      </c>
      <c r="BM304" s="218" t="s">
        <v>486</v>
      </c>
    </row>
    <row r="305" s="2" customFormat="1">
      <c r="A305" s="41"/>
      <c r="B305" s="42"/>
      <c r="C305" s="43"/>
      <c r="D305" s="220" t="s">
        <v>123</v>
      </c>
      <c r="E305" s="43"/>
      <c r="F305" s="221" t="s">
        <v>487</v>
      </c>
      <c r="G305" s="43"/>
      <c r="H305" s="43"/>
      <c r="I305" s="222"/>
      <c r="J305" s="43"/>
      <c r="K305" s="43"/>
      <c r="L305" s="47"/>
      <c r="M305" s="223"/>
      <c r="N305" s="224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123</v>
      </c>
      <c r="AU305" s="20" t="s">
        <v>121</v>
      </c>
    </row>
    <row r="306" s="13" customFormat="1">
      <c r="A306" s="13"/>
      <c r="B306" s="239"/>
      <c r="C306" s="240"/>
      <c r="D306" s="241" t="s">
        <v>191</v>
      </c>
      <c r="E306" s="260" t="s">
        <v>19</v>
      </c>
      <c r="F306" s="242" t="s">
        <v>472</v>
      </c>
      <c r="G306" s="240"/>
      <c r="H306" s="243">
        <v>24516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9" t="s">
        <v>191</v>
      </c>
      <c r="AU306" s="249" t="s">
        <v>121</v>
      </c>
      <c r="AV306" s="13" t="s">
        <v>121</v>
      </c>
      <c r="AW306" s="13" t="s">
        <v>32</v>
      </c>
      <c r="AX306" s="13" t="s">
        <v>79</v>
      </c>
      <c r="AY306" s="249" t="s">
        <v>112</v>
      </c>
    </row>
    <row r="307" s="2" customFormat="1" ht="16.5" customHeight="1">
      <c r="A307" s="41"/>
      <c r="B307" s="42"/>
      <c r="C307" s="207" t="s">
        <v>488</v>
      </c>
      <c r="D307" s="207" t="s">
        <v>115</v>
      </c>
      <c r="E307" s="208" t="s">
        <v>489</v>
      </c>
      <c r="F307" s="209" t="s">
        <v>490</v>
      </c>
      <c r="G307" s="210" t="s">
        <v>175</v>
      </c>
      <c r="H307" s="211">
        <v>408.60000000000002</v>
      </c>
      <c r="I307" s="212"/>
      <c r="J307" s="213">
        <f>ROUND(I307*H307,2)</f>
        <v>0</v>
      </c>
      <c r="K307" s="209" t="s">
        <v>119</v>
      </c>
      <c r="L307" s="47"/>
      <c r="M307" s="214" t="s">
        <v>19</v>
      </c>
      <c r="N307" s="215" t="s">
        <v>43</v>
      </c>
      <c r="O307" s="87"/>
      <c r="P307" s="216">
        <f>O307*H307</f>
        <v>0</v>
      </c>
      <c r="Q307" s="216">
        <v>0</v>
      </c>
      <c r="R307" s="216">
        <f>Q307*H307</f>
        <v>0</v>
      </c>
      <c r="S307" s="216">
        <v>0</v>
      </c>
      <c r="T307" s="217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18" t="s">
        <v>120</v>
      </c>
      <c r="AT307" s="218" t="s">
        <v>115</v>
      </c>
      <c r="AU307" s="218" t="s">
        <v>121</v>
      </c>
      <c r="AY307" s="20" t="s">
        <v>112</v>
      </c>
      <c r="BE307" s="219">
        <f>IF(N307="základní",J307,0)</f>
        <v>0</v>
      </c>
      <c r="BF307" s="219">
        <f>IF(N307="snížená",J307,0)</f>
        <v>0</v>
      </c>
      <c r="BG307" s="219">
        <f>IF(N307="zákl. přenesená",J307,0)</f>
        <v>0</v>
      </c>
      <c r="BH307" s="219">
        <f>IF(N307="sníž. přenesená",J307,0)</f>
        <v>0</v>
      </c>
      <c r="BI307" s="219">
        <f>IF(N307="nulová",J307,0)</f>
        <v>0</v>
      </c>
      <c r="BJ307" s="20" t="s">
        <v>121</v>
      </c>
      <c r="BK307" s="219">
        <f>ROUND(I307*H307,2)</f>
        <v>0</v>
      </c>
      <c r="BL307" s="20" t="s">
        <v>120</v>
      </c>
      <c r="BM307" s="218" t="s">
        <v>491</v>
      </c>
    </row>
    <row r="308" s="2" customFormat="1">
      <c r="A308" s="41"/>
      <c r="B308" s="42"/>
      <c r="C308" s="43"/>
      <c r="D308" s="220" t="s">
        <v>123</v>
      </c>
      <c r="E308" s="43"/>
      <c r="F308" s="221" t="s">
        <v>492</v>
      </c>
      <c r="G308" s="43"/>
      <c r="H308" s="43"/>
      <c r="I308" s="222"/>
      <c r="J308" s="43"/>
      <c r="K308" s="43"/>
      <c r="L308" s="47"/>
      <c r="M308" s="223"/>
      <c r="N308" s="224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123</v>
      </c>
      <c r="AU308" s="20" t="s">
        <v>121</v>
      </c>
    </row>
    <row r="309" s="12" customFormat="1" ht="22.8" customHeight="1">
      <c r="A309" s="12"/>
      <c r="B309" s="191"/>
      <c r="C309" s="192"/>
      <c r="D309" s="193" t="s">
        <v>70</v>
      </c>
      <c r="E309" s="205" t="s">
        <v>493</v>
      </c>
      <c r="F309" s="205" t="s">
        <v>494</v>
      </c>
      <c r="G309" s="192"/>
      <c r="H309" s="192"/>
      <c r="I309" s="195"/>
      <c r="J309" s="206">
        <f>BK309</f>
        <v>0</v>
      </c>
      <c r="K309" s="192"/>
      <c r="L309" s="197"/>
      <c r="M309" s="198"/>
      <c r="N309" s="199"/>
      <c r="O309" s="199"/>
      <c r="P309" s="200">
        <f>SUM(P310:P318)</f>
        <v>0</v>
      </c>
      <c r="Q309" s="199"/>
      <c r="R309" s="200">
        <f>SUM(R310:R318)</f>
        <v>0</v>
      </c>
      <c r="S309" s="199"/>
      <c r="T309" s="201">
        <f>SUM(T310:T318)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2" t="s">
        <v>79</v>
      </c>
      <c r="AT309" s="203" t="s">
        <v>70</v>
      </c>
      <c r="AU309" s="203" t="s">
        <v>79</v>
      </c>
      <c r="AY309" s="202" t="s">
        <v>112</v>
      </c>
      <c r="BK309" s="204">
        <f>SUM(BK310:BK318)</f>
        <v>0</v>
      </c>
    </row>
    <row r="310" s="2" customFormat="1" ht="24.15" customHeight="1">
      <c r="A310" s="41"/>
      <c r="B310" s="42"/>
      <c r="C310" s="207" t="s">
        <v>495</v>
      </c>
      <c r="D310" s="207" t="s">
        <v>115</v>
      </c>
      <c r="E310" s="208" t="s">
        <v>496</v>
      </c>
      <c r="F310" s="209" t="s">
        <v>497</v>
      </c>
      <c r="G310" s="210" t="s">
        <v>320</v>
      </c>
      <c r="H310" s="211">
        <v>21.635999999999999</v>
      </c>
      <c r="I310" s="212"/>
      <c r="J310" s="213">
        <f>ROUND(I310*H310,2)</f>
        <v>0</v>
      </c>
      <c r="K310" s="209" t="s">
        <v>119</v>
      </c>
      <c r="L310" s="47"/>
      <c r="M310" s="214" t="s">
        <v>19</v>
      </c>
      <c r="N310" s="215" t="s">
        <v>43</v>
      </c>
      <c r="O310" s="87"/>
      <c r="P310" s="216">
        <f>O310*H310</f>
        <v>0</v>
      </c>
      <c r="Q310" s="216">
        <v>0</v>
      </c>
      <c r="R310" s="216">
        <f>Q310*H310</f>
        <v>0</v>
      </c>
      <c r="S310" s="216">
        <v>0</v>
      </c>
      <c r="T310" s="217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18" t="s">
        <v>120</v>
      </c>
      <c r="AT310" s="218" t="s">
        <v>115</v>
      </c>
      <c r="AU310" s="218" t="s">
        <v>121</v>
      </c>
      <c r="AY310" s="20" t="s">
        <v>112</v>
      </c>
      <c r="BE310" s="219">
        <f>IF(N310="základní",J310,0)</f>
        <v>0</v>
      </c>
      <c r="BF310" s="219">
        <f>IF(N310="snížená",J310,0)</f>
        <v>0</v>
      </c>
      <c r="BG310" s="219">
        <f>IF(N310="zákl. přenesená",J310,0)</f>
        <v>0</v>
      </c>
      <c r="BH310" s="219">
        <f>IF(N310="sníž. přenesená",J310,0)</f>
        <v>0</v>
      </c>
      <c r="BI310" s="219">
        <f>IF(N310="nulová",J310,0)</f>
        <v>0</v>
      </c>
      <c r="BJ310" s="20" t="s">
        <v>121</v>
      </c>
      <c r="BK310" s="219">
        <f>ROUND(I310*H310,2)</f>
        <v>0</v>
      </c>
      <c r="BL310" s="20" t="s">
        <v>120</v>
      </c>
      <c r="BM310" s="218" t="s">
        <v>498</v>
      </c>
    </row>
    <row r="311" s="2" customFormat="1">
      <c r="A311" s="41"/>
      <c r="B311" s="42"/>
      <c r="C311" s="43"/>
      <c r="D311" s="220" t="s">
        <v>123</v>
      </c>
      <c r="E311" s="43"/>
      <c r="F311" s="221" t="s">
        <v>499</v>
      </c>
      <c r="G311" s="43"/>
      <c r="H311" s="43"/>
      <c r="I311" s="222"/>
      <c r="J311" s="43"/>
      <c r="K311" s="43"/>
      <c r="L311" s="47"/>
      <c r="M311" s="223"/>
      <c r="N311" s="224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123</v>
      </c>
      <c r="AU311" s="20" t="s">
        <v>121</v>
      </c>
    </row>
    <row r="312" s="2" customFormat="1" ht="21.75" customHeight="1">
      <c r="A312" s="41"/>
      <c r="B312" s="42"/>
      <c r="C312" s="207" t="s">
        <v>376</v>
      </c>
      <c r="D312" s="207" t="s">
        <v>115</v>
      </c>
      <c r="E312" s="208" t="s">
        <v>500</v>
      </c>
      <c r="F312" s="209" t="s">
        <v>501</v>
      </c>
      <c r="G312" s="210" t="s">
        <v>320</v>
      </c>
      <c r="H312" s="211">
        <v>21.635999999999999</v>
      </c>
      <c r="I312" s="212"/>
      <c r="J312" s="213">
        <f>ROUND(I312*H312,2)</f>
        <v>0</v>
      </c>
      <c r="K312" s="209" t="s">
        <v>119</v>
      </c>
      <c r="L312" s="47"/>
      <c r="M312" s="214" t="s">
        <v>19</v>
      </c>
      <c r="N312" s="215" t="s">
        <v>43</v>
      </c>
      <c r="O312" s="87"/>
      <c r="P312" s="216">
        <f>O312*H312</f>
        <v>0</v>
      </c>
      <c r="Q312" s="216">
        <v>0</v>
      </c>
      <c r="R312" s="216">
        <f>Q312*H312</f>
        <v>0</v>
      </c>
      <c r="S312" s="216">
        <v>0</v>
      </c>
      <c r="T312" s="217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8" t="s">
        <v>120</v>
      </c>
      <c r="AT312" s="218" t="s">
        <v>115</v>
      </c>
      <c r="AU312" s="218" t="s">
        <v>121</v>
      </c>
      <c r="AY312" s="20" t="s">
        <v>112</v>
      </c>
      <c r="BE312" s="219">
        <f>IF(N312="základní",J312,0)</f>
        <v>0</v>
      </c>
      <c r="BF312" s="219">
        <f>IF(N312="snížená",J312,0)</f>
        <v>0</v>
      </c>
      <c r="BG312" s="219">
        <f>IF(N312="zákl. přenesená",J312,0)</f>
        <v>0</v>
      </c>
      <c r="BH312" s="219">
        <f>IF(N312="sníž. přenesená",J312,0)</f>
        <v>0</v>
      </c>
      <c r="BI312" s="219">
        <f>IF(N312="nulová",J312,0)</f>
        <v>0</v>
      </c>
      <c r="BJ312" s="20" t="s">
        <v>121</v>
      </c>
      <c r="BK312" s="219">
        <f>ROUND(I312*H312,2)</f>
        <v>0</v>
      </c>
      <c r="BL312" s="20" t="s">
        <v>120</v>
      </c>
      <c r="BM312" s="218" t="s">
        <v>502</v>
      </c>
    </row>
    <row r="313" s="2" customFormat="1">
      <c r="A313" s="41"/>
      <c r="B313" s="42"/>
      <c r="C313" s="43"/>
      <c r="D313" s="220" t="s">
        <v>123</v>
      </c>
      <c r="E313" s="43"/>
      <c r="F313" s="221" t="s">
        <v>503</v>
      </c>
      <c r="G313" s="43"/>
      <c r="H313" s="43"/>
      <c r="I313" s="222"/>
      <c r="J313" s="43"/>
      <c r="K313" s="43"/>
      <c r="L313" s="47"/>
      <c r="M313" s="223"/>
      <c r="N313" s="224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123</v>
      </c>
      <c r="AU313" s="20" t="s">
        <v>121</v>
      </c>
    </row>
    <row r="314" s="2" customFormat="1" ht="24.15" customHeight="1">
      <c r="A314" s="41"/>
      <c r="B314" s="42"/>
      <c r="C314" s="207" t="s">
        <v>504</v>
      </c>
      <c r="D314" s="207" t="s">
        <v>115</v>
      </c>
      <c r="E314" s="208" t="s">
        <v>505</v>
      </c>
      <c r="F314" s="209" t="s">
        <v>506</v>
      </c>
      <c r="G314" s="210" t="s">
        <v>320</v>
      </c>
      <c r="H314" s="211">
        <v>324.54000000000002</v>
      </c>
      <c r="I314" s="212"/>
      <c r="J314" s="213">
        <f>ROUND(I314*H314,2)</f>
        <v>0</v>
      </c>
      <c r="K314" s="209" t="s">
        <v>119</v>
      </c>
      <c r="L314" s="47"/>
      <c r="M314" s="214" t="s">
        <v>19</v>
      </c>
      <c r="N314" s="215" t="s">
        <v>43</v>
      </c>
      <c r="O314" s="87"/>
      <c r="P314" s="216">
        <f>O314*H314</f>
        <v>0</v>
      </c>
      <c r="Q314" s="216">
        <v>0</v>
      </c>
      <c r="R314" s="216">
        <f>Q314*H314</f>
        <v>0</v>
      </c>
      <c r="S314" s="216">
        <v>0</v>
      </c>
      <c r="T314" s="217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18" t="s">
        <v>120</v>
      </c>
      <c r="AT314" s="218" t="s">
        <v>115</v>
      </c>
      <c r="AU314" s="218" t="s">
        <v>121</v>
      </c>
      <c r="AY314" s="20" t="s">
        <v>112</v>
      </c>
      <c r="BE314" s="219">
        <f>IF(N314="základní",J314,0)</f>
        <v>0</v>
      </c>
      <c r="BF314" s="219">
        <f>IF(N314="snížená",J314,0)</f>
        <v>0</v>
      </c>
      <c r="BG314" s="219">
        <f>IF(N314="zákl. přenesená",J314,0)</f>
        <v>0</v>
      </c>
      <c r="BH314" s="219">
        <f>IF(N314="sníž. přenesená",J314,0)</f>
        <v>0</v>
      </c>
      <c r="BI314" s="219">
        <f>IF(N314="nulová",J314,0)</f>
        <v>0</v>
      </c>
      <c r="BJ314" s="20" t="s">
        <v>121</v>
      </c>
      <c r="BK314" s="219">
        <f>ROUND(I314*H314,2)</f>
        <v>0</v>
      </c>
      <c r="BL314" s="20" t="s">
        <v>120</v>
      </c>
      <c r="BM314" s="218" t="s">
        <v>507</v>
      </c>
    </row>
    <row r="315" s="2" customFormat="1">
      <c r="A315" s="41"/>
      <c r="B315" s="42"/>
      <c r="C315" s="43"/>
      <c r="D315" s="220" t="s">
        <v>123</v>
      </c>
      <c r="E315" s="43"/>
      <c r="F315" s="221" t="s">
        <v>508</v>
      </c>
      <c r="G315" s="43"/>
      <c r="H315" s="43"/>
      <c r="I315" s="222"/>
      <c r="J315" s="43"/>
      <c r="K315" s="43"/>
      <c r="L315" s="47"/>
      <c r="M315" s="223"/>
      <c r="N315" s="224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123</v>
      </c>
      <c r="AU315" s="20" t="s">
        <v>121</v>
      </c>
    </row>
    <row r="316" s="13" customFormat="1">
      <c r="A316" s="13"/>
      <c r="B316" s="239"/>
      <c r="C316" s="240"/>
      <c r="D316" s="241" t="s">
        <v>191</v>
      </c>
      <c r="E316" s="260" t="s">
        <v>19</v>
      </c>
      <c r="F316" s="242" t="s">
        <v>509</v>
      </c>
      <c r="G316" s="240"/>
      <c r="H316" s="243">
        <v>324.54000000000002</v>
      </c>
      <c r="I316" s="244"/>
      <c r="J316" s="240"/>
      <c r="K316" s="240"/>
      <c r="L316" s="245"/>
      <c r="M316" s="246"/>
      <c r="N316" s="247"/>
      <c r="O316" s="247"/>
      <c r="P316" s="247"/>
      <c r="Q316" s="247"/>
      <c r="R316" s="247"/>
      <c r="S316" s="247"/>
      <c r="T316" s="24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9" t="s">
        <v>191</v>
      </c>
      <c r="AU316" s="249" t="s">
        <v>121</v>
      </c>
      <c r="AV316" s="13" t="s">
        <v>121</v>
      </c>
      <c r="AW316" s="13" t="s">
        <v>32</v>
      </c>
      <c r="AX316" s="13" t="s">
        <v>79</v>
      </c>
      <c r="AY316" s="249" t="s">
        <v>112</v>
      </c>
    </row>
    <row r="317" s="2" customFormat="1" ht="24.15" customHeight="1">
      <c r="A317" s="41"/>
      <c r="B317" s="42"/>
      <c r="C317" s="207" t="s">
        <v>510</v>
      </c>
      <c r="D317" s="207" t="s">
        <v>115</v>
      </c>
      <c r="E317" s="208" t="s">
        <v>511</v>
      </c>
      <c r="F317" s="209" t="s">
        <v>512</v>
      </c>
      <c r="G317" s="210" t="s">
        <v>320</v>
      </c>
      <c r="H317" s="211">
        <v>21.635999999999999</v>
      </c>
      <c r="I317" s="212"/>
      <c r="J317" s="213">
        <f>ROUND(I317*H317,2)</f>
        <v>0</v>
      </c>
      <c r="K317" s="209" t="s">
        <v>119</v>
      </c>
      <c r="L317" s="47"/>
      <c r="M317" s="214" t="s">
        <v>19</v>
      </c>
      <c r="N317" s="215" t="s">
        <v>43</v>
      </c>
      <c r="O317" s="87"/>
      <c r="P317" s="216">
        <f>O317*H317</f>
        <v>0</v>
      </c>
      <c r="Q317" s="216">
        <v>0</v>
      </c>
      <c r="R317" s="216">
        <f>Q317*H317</f>
        <v>0</v>
      </c>
      <c r="S317" s="216">
        <v>0</v>
      </c>
      <c r="T317" s="217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8" t="s">
        <v>120</v>
      </c>
      <c r="AT317" s="218" t="s">
        <v>115</v>
      </c>
      <c r="AU317" s="218" t="s">
        <v>121</v>
      </c>
      <c r="AY317" s="20" t="s">
        <v>112</v>
      </c>
      <c r="BE317" s="219">
        <f>IF(N317="základní",J317,0)</f>
        <v>0</v>
      </c>
      <c r="BF317" s="219">
        <f>IF(N317="snížená",J317,0)</f>
        <v>0</v>
      </c>
      <c r="BG317" s="219">
        <f>IF(N317="zákl. přenesená",J317,0)</f>
        <v>0</v>
      </c>
      <c r="BH317" s="219">
        <f>IF(N317="sníž. přenesená",J317,0)</f>
        <v>0</v>
      </c>
      <c r="BI317" s="219">
        <f>IF(N317="nulová",J317,0)</f>
        <v>0</v>
      </c>
      <c r="BJ317" s="20" t="s">
        <v>121</v>
      </c>
      <c r="BK317" s="219">
        <f>ROUND(I317*H317,2)</f>
        <v>0</v>
      </c>
      <c r="BL317" s="20" t="s">
        <v>120</v>
      </c>
      <c r="BM317" s="218" t="s">
        <v>513</v>
      </c>
    </row>
    <row r="318" s="2" customFormat="1">
      <c r="A318" s="41"/>
      <c r="B318" s="42"/>
      <c r="C318" s="43"/>
      <c r="D318" s="220" t="s">
        <v>123</v>
      </c>
      <c r="E318" s="43"/>
      <c r="F318" s="221" t="s">
        <v>514</v>
      </c>
      <c r="G318" s="43"/>
      <c r="H318" s="43"/>
      <c r="I318" s="222"/>
      <c r="J318" s="43"/>
      <c r="K318" s="43"/>
      <c r="L318" s="47"/>
      <c r="M318" s="223"/>
      <c r="N318" s="224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123</v>
      </c>
      <c r="AU318" s="20" t="s">
        <v>121</v>
      </c>
    </row>
    <row r="319" s="12" customFormat="1" ht="22.8" customHeight="1">
      <c r="A319" s="12"/>
      <c r="B319" s="191"/>
      <c r="C319" s="192"/>
      <c r="D319" s="193" t="s">
        <v>70</v>
      </c>
      <c r="E319" s="205" t="s">
        <v>515</v>
      </c>
      <c r="F319" s="205" t="s">
        <v>516</v>
      </c>
      <c r="G319" s="192"/>
      <c r="H319" s="192"/>
      <c r="I319" s="195"/>
      <c r="J319" s="206">
        <f>BK319</f>
        <v>0</v>
      </c>
      <c r="K319" s="192"/>
      <c r="L319" s="197"/>
      <c r="M319" s="198"/>
      <c r="N319" s="199"/>
      <c r="O319" s="199"/>
      <c r="P319" s="200">
        <f>SUM(P320:P321)</f>
        <v>0</v>
      </c>
      <c r="Q319" s="199"/>
      <c r="R319" s="200">
        <f>SUM(R320:R321)</f>
        <v>0</v>
      </c>
      <c r="S319" s="199"/>
      <c r="T319" s="201">
        <f>SUM(T320:T321)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2" t="s">
        <v>79</v>
      </c>
      <c r="AT319" s="203" t="s">
        <v>70</v>
      </c>
      <c r="AU319" s="203" t="s">
        <v>79</v>
      </c>
      <c r="AY319" s="202" t="s">
        <v>112</v>
      </c>
      <c r="BK319" s="204">
        <f>SUM(BK320:BK321)</f>
        <v>0</v>
      </c>
    </row>
    <row r="320" s="2" customFormat="1" ht="33" customHeight="1">
      <c r="A320" s="41"/>
      <c r="B320" s="42"/>
      <c r="C320" s="207" t="s">
        <v>517</v>
      </c>
      <c r="D320" s="207" t="s">
        <v>115</v>
      </c>
      <c r="E320" s="208" t="s">
        <v>518</v>
      </c>
      <c r="F320" s="209" t="s">
        <v>519</v>
      </c>
      <c r="G320" s="210" t="s">
        <v>320</v>
      </c>
      <c r="H320" s="211">
        <v>30.492000000000001</v>
      </c>
      <c r="I320" s="212"/>
      <c r="J320" s="213">
        <f>ROUND(I320*H320,2)</f>
        <v>0</v>
      </c>
      <c r="K320" s="209" t="s">
        <v>119</v>
      </c>
      <c r="L320" s="47"/>
      <c r="M320" s="214" t="s">
        <v>19</v>
      </c>
      <c r="N320" s="215" t="s">
        <v>43</v>
      </c>
      <c r="O320" s="87"/>
      <c r="P320" s="216">
        <f>O320*H320</f>
        <v>0</v>
      </c>
      <c r="Q320" s="216">
        <v>0</v>
      </c>
      <c r="R320" s="216">
        <f>Q320*H320</f>
        <v>0</v>
      </c>
      <c r="S320" s="216">
        <v>0</v>
      </c>
      <c r="T320" s="217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18" t="s">
        <v>120</v>
      </c>
      <c r="AT320" s="218" t="s">
        <v>115</v>
      </c>
      <c r="AU320" s="218" t="s">
        <v>121</v>
      </c>
      <c r="AY320" s="20" t="s">
        <v>112</v>
      </c>
      <c r="BE320" s="219">
        <f>IF(N320="základní",J320,0)</f>
        <v>0</v>
      </c>
      <c r="BF320" s="219">
        <f>IF(N320="snížená",J320,0)</f>
        <v>0</v>
      </c>
      <c r="BG320" s="219">
        <f>IF(N320="zákl. přenesená",J320,0)</f>
        <v>0</v>
      </c>
      <c r="BH320" s="219">
        <f>IF(N320="sníž. přenesená",J320,0)</f>
        <v>0</v>
      </c>
      <c r="BI320" s="219">
        <f>IF(N320="nulová",J320,0)</f>
        <v>0</v>
      </c>
      <c r="BJ320" s="20" t="s">
        <v>121</v>
      </c>
      <c r="BK320" s="219">
        <f>ROUND(I320*H320,2)</f>
        <v>0</v>
      </c>
      <c r="BL320" s="20" t="s">
        <v>120</v>
      </c>
      <c r="BM320" s="218" t="s">
        <v>520</v>
      </c>
    </row>
    <row r="321" s="2" customFormat="1">
      <c r="A321" s="41"/>
      <c r="B321" s="42"/>
      <c r="C321" s="43"/>
      <c r="D321" s="220" t="s">
        <v>123</v>
      </c>
      <c r="E321" s="43"/>
      <c r="F321" s="221" t="s">
        <v>521</v>
      </c>
      <c r="G321" s="43"/>
      <c r="H321" s="43"/>
      <c r="I321" s="222"/>
      <c r="J321" s="43"/>
      <c r="K321" s="43"/>
      <c r="L321" s="47"/>
      <c r="M321" s="223"/>
      <c r="N321" s="224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123</v>
      </c>
      <c r="AU321" s="20" t="s">
        <v>121</v>
      </c>
    </row>
    <row r="322" s="12" customFormat="1" ht="25.92" customHeight="1">
      <c r="A322" s="12"/>
      <c r="B322" s="191"/>
      <c r="C322" s="192"/>
      <c r="D322" s="193" t="s">
        <v>70</v>
      </c>
      <c r="E322" s="194" t="s">
        <v>522</v>
      </c>
      <c r="F322" s="194" t="s">
        <v>523</v>
      </c>
      <c r="G322" s="192"/>
      <c r="H322" s="192"/>
      <c r="I322" s="195"/>
      <c r="J322" s="196">
        <f>BK322</f>
        <v>0</v>
      </c>
      <c r="K322" s="192"/>
      <c r="L322" s="197"/>
      <c r="M322" s="198"/>
      <c r="N322" s="199"/>
      <c r="O322" s="199"/>
      <c r="P322" s="200">
        <f>P323+P327+P348+P357+P379+P425+P437+P462+P502</f>
        <v>0</v>
      </c>
      <c r="Q322" s="199"/>
      <c r="R322" s="200">
        <f>R323+R327+R348+R357+R379+R425+R437+R462+R502</f>
        <v>4.539743389999999</v>
      </c>
      <c r="S322" s="199"/>
      <c r="T322" s="201">
        <f>T323+T327+T348+T357+T379+T425+T437+T462+T502</f>
        <v>2.1776209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02" t="s">
        <v>121</v>
      </c>
      <c r="AT322" s="203" t="s">
        <v>70</v>
      </c>
      <c r="AU322" s="203" t="s">
        <v>71</v>
      </c>
      <c r="AY322" s="202" t="s">
        <v>112</v>
      </c>
      <c r="BK322" s="204">
        <f>BK323+BK327+BK348+BK357+BK379+BK425+BK437+BK462+BK502</f>
        <v>0</v>
      </c>
    </row>
    <row r="323" s="12" customFormat="1" ht="22.8" customHeight="1">
      <c r="A323" s="12"/>
      <c r="B323" s="191"/>
      <c r="C323" s="192"/>
      <c r="D323" s="193" t="s">
        <v>70</v>
      </c>
      <c r="E323" s="205" t="s">
        <v>524</v>
      </c>
      <c r="F323" s="205" t="s">
        <v>525</v>
      </c>
      <c r="G323" s="192"/>
      <c r="H323" s="192"/>
      <c r="I323" s="195"/>
      <c r="J323" s="206">
        <f>BK323</f>
        <v>0</v>
      </c>
      <c r="K323" s="192"/>
      <c r="L323" s="197"/>
      <c r="M323" s="198"/>
      <c r="N323" s="199"/>
      <c r="O323" s="199"/>
      <c r="P323" s="200">
        <f>SUM(P324:P326)</f>
        <v>0</v>
      </c>
      <c r="Q323" s="199"/>
      <c r="R323" s="200">
        <f>SUM(R324:R326)</f>
        <v>0</v>
      </c>
      <c r="S323" s="199"/>
      <c r="T323" s="201">
        <f>SUM(T324:T326)</f>
        <v>0.24639999999999998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02" t="s">
        <v>121</v>
      </c>
      <c r="AT323" s="203" t="s">
        <v>70</v>
      </c>
      <c r="AU323" s="203" t="s">
        <v>79</v>
      </c>
      <c r="AY323" s="202" t="s">
        <v>112</v>
      </c>
      <c r="BK323" s="204">
        <f>SUM(BK324:BK326)</f>
        <v>0</v>
      </c>
    </row>
    <row r="324" s="2" customFormat="1" ht="21.75" customHeight="1">
      <c r="A324" s="41"/>
      <c r="B324" s="42"/>
      <c r="C324" s="207" t="s">
        <v>526</v>
      </c>
      <c r="D324" s="207" t="s">
        <v>115</v>
      </c>
      <c r="E324" s="208" t="s">
        <v>527</v>
      </c>
      <c r="F324" s="209" t="s">
        <v>528</v>
      </c>
      <c r="G324" s="210" t="s">
        <v>175</v>
      </c>
      <c r="H324" s="211">
        <v>44.799999999999997</v>
      </c>
      <c r="I324" s="212"/>
      <c r="J324" s="213">
        <f>ROUND(I324*H324,2)</f>
        <v>0</v>
      </c>
      <c r="K324" s="209" t="s">
        <v>119</v>
      </c>
      <c r="L324" s="47"/>
      <c r="M324" s="214" t="s">
        <v>19</v>
      </c>
      <c r="N324" s="215" t="s">
        <v>43</v>
      </c>
      <c r="O324" s="87"/>
      <c r="P324" s="216">
        <f>O324*H324</f>
        <v>0</v>
      </c>
      <c r="Q324" s="216">
        <v>0</v>
      </c>
      <c r="R324" s="216">
        <f>Q324*H324</f>
        <v>0</v>
      </c>
      <c r="S324" s="216">
        <v>0.0054999999999999997</v>
      </c>
      <c r="T324" s="217">
        <f>S324*H324</f>
        <v>0.24639999999999998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18" t="s">
        <v>258</v>
      </c>
      <c r="AT324" s="218" t="s">
        <v>115</v>
      </c>
      <c r="AU324" s="218" t="s">
        <v>121</v>
      </c>
      <c r="AY324" s="20" t="s">
        <v>112</v>
      </c>
      <c r="BE324" s="219">
        <f>IF(N324="základní",J324,0)</f>
        <v>0</v>
      </c>
      <c r="BF324" s="219">
        <f>IF(N324="snížená",J324,0)</f>
        <v>0</v>
      </c>
      <c r="BG324" s="219">
        <f>IF(N324="zákl. přenesená",J324,0)</f>
        <v>0</v>
      </c>
      <c r="BH324" s="219">
        <f>IF(N324="sníž. přenesená",J324,0)</f>
        <v>0</v>
      </c>
      <c r="BI324" s="219">
        <f>IF(N324="nulová",J324,0)</f>
        <v>0</v>
      </c>
      <c r="BJ324" s="20" t="s">
        <v>121</v>
      </c>
      <c r="BK324" s="219">
        <f>ROUND(I324*H324,2)</f>
        <v>0</v>
      </c>
      <c r="BL324" s="20" t="s">
        <v>258</v>
      </c>
      <c r="BM324" s="218" t="s">
        <v>529</v>
      </c>
    </row>
    <row r="325" s="2" customFormat="1">
      <c r="A325" s="41"/>
      <c r="B325" s="42"/>
      <c r="C325" s="43"/>
      <c r="D325" s="220" t="s">
        <v>123</v>
      </c>
      <c r="E325" s="43"/>
      <c r="F325" s="221" t="s">
        <v>530</v>
      </c>
      <c r="G325" s="43"/>
      <c r="H325" s="43"/>
      <c r="I325" s="222"/>
      <c r="J325" s="43"/>
      <c r="K325" s="43"/>
      <c r="L325" s="47"/>
      <c r="M325" s="223"/>
      <c r="N325" s="224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123</v>
      </c>
      <c r="AU325" s="20" t="s">
        <v>121</v>
      </c>
    </row>
    <row r="326" s="13" customFormat="1">
      <c r="A326" s="13"/>
      <c r="B326" s="239"/>
      <c r="C326" s="240"/>
      <c r="D326" s="241" t="s">
        <v>191</v>
      </c>
      <c r="E326" s="260" t="s">
        <v>19</v>
      </c>
      <c r="F326" s="242" t="s">
        <v>410</v>
      </c>
      <c r="G326" s="240"/>
      <c r="H326" s="243">
        <v>44.799999999999997</v>
      </c>
      <c r="I326" s="244"/>
      <c r="J326" s="240"/>
      <c r="K326" s="240"/>
      <c r="L326" s="245"/>
      <c r="M326" s="246"/>
      <c r="N326" s="247"/>
      <c r="O326" s="247"/>
      <c r="P326" s="247"/>
      <c r="Q326" s="247"/>
      <c r="R326" s="247"/>
      <c r="S326" s="247"/>
      <c r="T326" s="24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9" t="s">
        <v>191</v>
      </c>
      <c r="AU326" s="249" t="s">
        <v>121</v>
      </c>
      <c r="AV326" s="13" t="s">
        <v>121</v>
      </c>
      <c r="AW326" s="13" t="s">
        <v>32</v>
      </c>
      <c r="AX326" s="13" t="s">
        <v>79</v>
      </c>
      <c r="AY326" s="249" t="s">
        <v>112</v>
      </c>
    </row>
    <row r="327" s="12" customFormat="1" ht="22.8" customHeight="1">
      <c r="A327" s="12"/>
      <c r="B327" s="191"/>
      <c r="C327" s="192"/>
      <c r="D327" s="193" t="s">
        <v>70</v>
      </c>
      <c r="E327" s="205" t="s">
        <v>531</v>
      </c>
      <c r="F327" s="205" t="s">
        <v>532</v>
      </c>
      <c r="G327" s="192"/>
      <c r="H327" s="192"/>
      <c r="I327" s="195"/>
      <c r="J327" s="206">
        <f>BK327</f>
        <v>0</v>
      </c>
      <c r="K327" s="192"/>
      <c r="L327" s="197"/>
      <c r="M327" s="198"/>
      <c r="N327" s="199"/>
      <c r="O327" s="199"/>
      <c r="P327" s="200">
        <f>SUM(P328:P347)</f>
        <v>0</v>
      </c>
      <c r="Q327" s="199"/>
      <c r="R327" s="200">
        <f>SUM(R328:R347)</f>
        <v>0.18374719999999997</v>
      </c>
      <c r="S327" s="199"/>
      <c r="T327" s="201">
        <f>SUM(T328:T347)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02" t="s">
        <v>121</v>
      </c>
      <c r="AT327" s="203" t="s">
        <v>70</v>
      </c>
      <c r="AU327" s="203" t="s">
        <v>79</v>
      </c>
      <c r="AY327" s="202" t="s">
        <v>112</v>
      </c>
      <c r="BK327" s="204">
        <f>SUM(BK328:BK347)</f>
        <v>0</v>
      </c>
    </row>
    <row r="328" s="2" customFormat="1" ht="16.5" customHeight="1">
      <c r="A328" s="41"/>
      <c r="B328" s="42"/>
      <c r="C328" s="207" t="s">
        <v>533</v>
      </c>
      <c r="D328" s="207" t="s">
        <v>115</v>
      </c>
      <c r="E328" s="208" t="s">
        <v>534</v>
      </c>
      <c r="F328" s="209" t="s">
        <v>535</v>
      </c>
      <c r="G328" s="210" t="s">
        <v>175</v>
      </c>
      <c r="H328" s="211">
        <v>44.799999999999997</v>
      </c>
      <c r="I328" s="212"/>
      <c r="J328" s="213">
        <f>ROUND(I328*H328,2)</f>
        <v>0</v>
      </c>
      <c r="K328" s="209" t="s">
        <v>119</v>
      </c>
      <c r="L328" s="47"/>
      <c r="M328" s="214" t="s">
        <v>19</v>
      </c>
      <c r="N328" s="215" t="s">
        <v>43</v>
      </c>
      <c r="O328" s="87"/>
      <c r="P328" s="216">
        <f>O328*H328</f>
        <v>0</v>
      </c>
      <c r="Q328" s="216">
        <v>0.00019000000000000001</v>
      </c>
      <c r="R328" s="216">
        <f>Q328*H328</f>
        <v>0.0085120000000000005</v>
      </c>
      <c r="S328" s="216">
        <v>0</v>
      </c>
      <c r="T328" s="217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8" t="s">
        <v>258</v>
      </c>
      <c r="AT328" s="218" t="s">
        <v>115</v>
      </c>
      <c r="AU328" s="218" t="s">
        <v>121</v>
      </c>
      <c r="AY328" s="20" t="s">
        <v>112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20" t="s">
        <v>121</v>
      </c>
      <c r="BK328" s="219">
        <f>ROUND(I328*H328,2)</f>
        <v>0</v>
      </c>
      <c r="BL328" s="20" t="s">
        <v>258</v>
      </c>
      <c r="BM328" s="218" t="s">
        <v>536</v>
      </c>
    </row>
    <row r="329" s="2" customFormat="1">
      <c r="A329" s="41"/>
      <c r="B329" s="42"/>
      <c r="C329" s="43"/>
      <c r="D329" s="220" t="s">
        <v>123</v>
      </c>
      <c r="E329" s="43"/>
      <c r="F329" s="221" t="s">
        <v>537</v>
      </c>
      <c r="G329" s="43"/>
      <c r="H329" s="43"/>
      <c r="I329" s="222"/>
      <c r="J329" s="43"/>
      <c r="K329" s="43"/>
      <c r="L329" s="47"/>
      <c r="M329" s="223"/>
      <c r="N329" s="224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123</v>
      </c>
      <c r="AU329" s="20" t="s">
        <v>121</v>
      </c>
    </row>
    <row r="330" s="2" customFormat="1" ht="16.5" customHeight="1">
      <c r="A330" s="41"/>
      <c r="B330" s="42"/>
      <c r="C330" s="229" t="s">
        <v>538</v>
      </c>
      <c r="D330" s="229" t="s">
        <v>186</v>
      </c>
      <c r="E330" s="230" t="s">
        <v>539</v>
      </c>
      <c r="F330" s="231" t="s">
        <v>540</v>
      </c>
      <c r="G330" s="232" t="s">
        <v>175</v>
      </c>
      <c r="H330" s="233">
        <v>51.520000000000003</v>
      </c>
      <c r="I330" s="234"/>
      <c r="J330" s="235">
        <f>ROUND(I330*H330,2)</f>
        <v>0</v>
      </c>
      <c r="K330" s="231" t="s">
        <v>19</v>
      </c>
      <c r="L330" s="236"/>
      <c r="M330" s="237" t="s">
        <v>19</v>
      </c>
      <c r="N330" s="238" t="s">
        <v>43</v>
      </c>
      <c r="O330" s="87"/>
      <c r="P330" s="216">
        <f>O330*H330</f>
        <v>0</v>
      </c>
      <c r="Q330" s="216">
        <v>0.0030999999999999999</v>
      </c>
      <c r="R330" s="216">
        <f>Q330*H330</f>
        <v>0.15971199999999999</v>
      </c>
      <c r="S330" s="216">
        <v>0</v>
      </c>
      <c r="T330" s="217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18" t="s">
        <v>341</v>
      </c>
      <c r="AT330" s="218" t="s">
        <v>186</v>
      </c>
      <c r="AU330" s="218" t="s">
        <v>121</v>
      </c>
      <c r="AY330" s="20" t="s">
        <v>112</v>
      </c>
      <c r="BE330" s="219">
        <f>IF(N330="základní",J330,0)</f>
        <v>0</v>
      </c>
      <c r="BF330" s="219">
        <f>IF(N330="snížená",J330,0)</f>
        <v>0</v>
      </c>
      <c r="BG330" s="219">
        <f>IF(N330="zákl. přenesená",J330,0)</f>
        <v>0</v>
      </c>
      <c r="BH330" s="219">
        <f>IF(N330="sníž. přenesená",J330,0)</f>
        <v>0</v>
      </c>
      <c r="BI330" s="219">
        <f>IF(N330="nulová",J330,0)</f>
        <v>0</v>
      </c>
      <c r="BJ330" s="20" t="s">
        <v>121</v>
      </c>
      <c r="BK330" s="219">
        <f>ROUND(I330*H330,2)</f>
        <v>0</v>
      </c>
      <c r="BL330" s="20" t="s">
        <v>258</v>
      </c>
      <c r="BM330" s="218" t="s">
        <v>541</v>
      </c>
    </row>
    <row r="331" s="13" customFormat="1">
      <c r="A331" s="13"/>
      <c r="B331" s="239"/>
      <c r="C331" s="240"/>
      <c r="D331" s="241" t="s">
        <v>191</v>
      </c>
      <c r="E331" s="240"/>
      <c r="F331" s="242" t="s">
        <v>542</v>
      </c>
      <c r="G331" s="240"/>
      <c r="H331" s="243">
        <v>51.520000000000003</v>
      </c>
      <c r="I331" s="244"/>
      <c r="J331" s="240"/>
      <c r="K331" s="240"/>
      <c r="L331" s="245"/>
      <c r="M331" s="246"/>
      <c r="N331" s="247"/>
      <c r="O331" s="247"/>
      <c r="P331" s="247"/>
      <c r="Q331" s="247"/>
      <c r="R331" s="247"/>
      <c r="S331" s="247"/>
      <c r="T331" s="24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9" t="s">
        <v>191</v>
      </c>
      <c r="AU331" s="249" t="s">
        <v>121</v>
      </c>
      <c r="AV331" s="13" t="s">
        <v>121</v>
      </c>
      <c r="AW331" s="13" t="s">
        <v>4</v>
      </c>
      <c r="AX331" s="13" t="s">
        <v>79</v>
      </c>
      <c r="AY331" s="249" t="s">
        <v>112</v>
      </c>
    </row>
    <row r="332" s="2" customFormat="1" ht="21.75" customHeight="1">
      <c r="A332" s="41"/>
      <c r="B332" s="42"/>
      <c r="C332" s="207" t="s">
        <v>543</v>
      </c>
      <c r="D332" s="207" t="s">
        <v>115</v>
      </c>
      <c r="E332" s="208" t="s">
        <v>544</v>
      </c>
      <c r="F332" s="209" t="s">
        <v>545</v>
      </c>
      <c r="G332" s="210" t="s">
        <v>175</v>
      </c>
      <c r="H332" s="211">
        <v>44.799999999999997</v>
      </c>
      <c r="I332" s="212"/>
      <c r="J332" s="213">
        <f>ROUND(I332*H332,2)</f>
        <v>0</v>
      </c>
      <c r="K332" s="209" t="s">
        <v>119</v>
      </c>
      <c r="L332" s="47"/>
      <c r="M332" s="214" t="s">
        <v>19</v>
      </c>
      <c r="N332" s="215" t="s">
        <v>43</v>
      </c>
      <c r="O332" s="87"/>
      <c r="P332" s="216">
        <f>O332*H332</f>
        <v>0</v>
      </c>
      <c r="Q332" s="216">
        <v>0</v>
      </c>
      <c r="R332" s="216">
        <f>Q332*H332</f>
        <v>0</v>
      </c>
      <c r="S332" s="216">
        <v>0</v>
      </c>
      <c r="T332" s="217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18" t="s">
        <v>258</v>
      </c>
      <c r="AT332" s="218" t="s">
        <v>115</v>
      </c>
      <c r="AU332" s="218" t="s">
        <v>121</v>
      </c>
      <c r="AY332" s="20" t="s">
        <v>112</v>
      </c>
      <c r="BE332" s="219">
        <f>IF(N332="základní",J332,0)</f>
        <v>0</v>
      </c>
      <c r="BF332" s="219">
        <f>IF(N332="snížená",J332,0)</f>
        <v>0</v>
      </c>
      <c r="BG332" s="219">
        <f>IF(N332="zákl. přenesená",J332,0)</f>
        <v>0</v>
      </c>
      <c r="BH332" s="219">
        <f>IF(N332="sníž. přenesená",J332,0)</f>
        <v>0</v>
      </c>
      <c r="BI332" s="219">
        <f>IF(N332="nulová",J332,0)</f>
        <v>0</v>
      </c>
      <c r="BJ332" s="20" t="s">
        <v>121</v>
      </c>
      <c r="BK332" s="219">
        <f>ROUND(I332*H332,2)</f>
        <v>0</v>
      </c>
      <c r="BL332" s="20" t="s">
        <v>258</v>
      </c>
      <c r="BM332" s="218" t="s">
        <v>546</v>
      </c>
    </row>
    <row r="333" s="2" customFormat="1">
      <c r="A333" s="41"/>
      <c r="B333" s="42"/>
      <c r="C333" s="43"/>
      <c r="D333" s="220" t="s">
        <v>123</v>
      </c>
      <c r="E333" s="43"/>
      <c r="F333" s="221" t="s">
        <v>547</v>
      </c>
      <c r="G333" s="43"/>
      <c r="H333" s="43"/>
      <c r="I333" s="222"/>
      <c r="J333" s="43"/>
      <c r="K333" s="43"/>
      <c r="L333" s="47"/>
      <c r="M333" s="223"/>
      <c r="N333" s="224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123</v>
      </c>
      <c r="AU333" s="20" t="s">
        <v>121</v>
      </c>
    </row>
    <row r="334" s="2" customFormat="1" ht="16.5" customHeight="1">
      <c r="A334" s="41"/>
      <c r="B334" s="42"/>
      <c r="C334" s="229" t="s">
        <v>548</v>
      </c>
      <c r="D334" s="229" t="s">
        <v>186</v>
      </c>
      <c r="E334" s="230" t="s">
        <v>549</v>
      </c>
      <c r="F334" s="231" t="s">
        <v>550</v>
      </c>
      <c r="G334" s="232" t="s">
        <v>175</v>
      </c>
      <c r="H334" s="233">
        <v>51.744</v>
      </c>
      <c r="I334" s="234"/>
      <c r="J334" s="235">
        <f>ROUND(I334*H334,2)</f>
        <v>0</v>
      </c>
      <c r="K334" s="231" t="s">
        <v>19</v>
      </c>
      <c r="L334" s="236"/>
      <c r="M334" s="237" t="s">
        <v>19</v>
      </c>
      <c r="N334" s="238" t="s">
        <v>43</v>
      </c>
      <c r="O334" s="87"/>
      <c r="P334" s="216">
        <f>O334*H334</f>
        <v>0</v>
      </c>
      <c r="Q334" s="216">
        <v>0.00029999999999999997</v>
      </c>
      <c r="R334" s="216">
        <f>Q334*H334</f>
        <v>0.015523199999999999</v>
      </c>
      <c r="S334" s="216">
        <v>0</v>
      </c>
      <c r="T334" s="217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18" t="s">
        <v>341</v>
      </c>
      <c r="AT334" s="218" t="s">
        <v>186</v>
      </c>
      <c r="AU334" s="218" t="s">
        <v>121</v>
      </c>
      <c r="AY334" s="20" t="s">
        <v>112</v>
      </c>
      <c r="BE334" s="219">
        <f>IF(N334="základní",J334,0)</f>
        <v>0</v>
      </c>
      <c r="BF334" s="219">
        <f>IF(N334="snížená",J334,0)</f>
        <v>0</v>
      </c>
      <c r="BG334" s="219">
        <f>IF(N334="zákl. přenesená",J334,0)</f>
        <v>0</v>
      </c>
      <c r="BH334" s="219">
        <f>IF(N334="sníž. přenesená",J334,0)</f>
        <v>0</v>
      </c>
      <c r="BI334" s="219">
        <f>IF(N334="nulová",J334,0)</f>
        <v>0</v>
      </c>
      <c r="BJ334" s="20" t="s">
        <v>121</v>
      </c>
      <c r="BK334" s="219">
        <f>ROUND(I334*H334,2)</f>
        <v>0</v>
      </c>
      <c r="BL334" s="20" t="s">
        <v>258</v>
      </c>
      <c r="BM334" s="218" t="s">
        <v>551</v>
      </c>
    </row>
    <row r="335" s="13" customFormat="1">
      <c r="A335" s="13"/>
      <c r="B335" s="239"/>
      <c r="C335" s="240"/>
      <c r="D335" s="241" t="s">
        <v>191</v>
      </c>
      <c r="E335" s="240"/>
      <c r="F335" s="242" t="s">
        <v>552</v>
      </c>
      <c r="G335" s="240"/>
      <c r="H335" s="243">
        <v>51.744</v>
      </c>
      <c r="I335" s="244"/>
      <c r="J335" s="240"/>
      <c r="K335" s="240"/>
      <c r="L335" s="245"/>
      <c r="M335" s="246"/>
      <c r="N335" s="247"/>
      <c r="O335" s="247"/>
      <c r="P335" s="247"/>
      <c r="Q335" s="247"/>
      <c r="R335" s="247"/>
      <c r="S335" s="247"/>
      <c r="T335" s="24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9" t="s">
        <v>191</v>
      </c>
      <c r="AU335" s="249" t="s">
        <v>121</v>
      </c>
      <c r="AV335" s="13" t="s">
        <v>121</v>
      </c>
      <c r="AW335" s="13" t="s">
        <v>4</v>
      </c>
      <c r="AX335" s="13" t="s">
        <v>79</v>
      </c>
      <c r="AY335" s="249" t="s">
        <v>112</v>
      </c>
    </row>
    <row r="336" s="2" customFormat="1" ht="16.5" customHeight="1">
      <c r="A336" s="41"/>
      <c r="B336" s="42"/>
      <c r="C336" s="207" t="s">
        <v>553</v>
      </c>
      <c r="D336" s="207" t="s">
        <v>115</v>
      </c>
      <c r="E336" s="208" t="s">
        <v>554</v>
      </c>
      <c r="F336" s="209" t="s">
        <v>555</v>
      </c>
      <c r="G336" s="210" t="s">
        <v>218</v>
      </c>
      <c r="H336" s="211">
        <v>55.200000000000003</v>
      </c>
      <c r="I336" s="212"/>
      <c r="J336" s="213">
        <f>ROUND(I336*H336,2)</f>
        <v>0</v>
      </c>
      <c r="K336" s="209" t="s">
        <v>19</v>
      </c>
      <c r="L336" s="47"/>
      <c r="M336" s="214" t="s">
        <v>19</v>
      </c>
      <c r="N336" s="215" t="s">
        <v>43</v>
      </c>
      <c r="O336" s="87"/>
      <c r="P336" s="216">
        <f>O336*H336</f>
        <v>0</v>
      </c>
      <c r="Q336" s="216">
        <v>0</v>
      </c>
      <c r="R336" s="216">
        <f>Q336*H336</f>
        <v>0</v>
      </c>
      <c r="S336" s="216">
        <v>0</v>
      </c>
      <c r="T336" s="217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18" t="s">
        <v>258</v>
      </c>
      <c r="AT336" s="218" t="s">
        <v>115</v>
      </c>
      <c r="AU336" s="218" t="s">
        <v>121</v>
      </c>
      <c r="AY336" s="20" t="s">
        <v>112</v>
      </c>
      <c r="BE336" s="219">
        <f>IF(N336="základní",J336,0)</f>
        <v>0</v>
      </c>
      <c r="BF336" s="219">
        <f>IF(N336="snížená",J336,0)</f>
        <v>0</v>
      </c>
      <c r="BG336" s="219">
        <f>IF(N336="zákl. přenesená",J336,0)</f>
        <v>0</v>
      </c>
      <c r="BH336" s="219">
        <f>IF(N336="sníž. přenesená",J336,0)</f>
        <v>0</v>
      </c>
      <c r="BI336" s="219">
        <f>IF(N336="nulová",J336,0)</f>
        <v>0</v>
      </c>
      <c r="BJ336" s="20" t="s">
        <v>121</v>
      </c>
      <c r="BK336" s="219">
        <f>ROUND(I336*H336,2)</f>
        <v>0</v>
      </c>
      <c r="BL336" s="20" t="s">
        <v>258</v>
      </c>
      <c r="BM336" s="218" t="s">
        <v>556</v>
      </c>
    </row>
    <row r="337" s="13" customFormat="1">
      <c r="A337" s="13"/>
      <c r="B337" s="239"/>
      <c r="C337" s="240"/>
      <c r="D337" s="241" t="s">
        <v>191</v>
      </c>
      <c r="E337" s="260" t="s">
        <v>19</v>
      </c>
      <c r="F337" s="242" t="s">
        <v>557</v>
      </c>
      <c r="G337" s="240"/>
      <c r="H337" s="243">
        <v>55.200000000000003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9" t="s">
        <v>191</v>
      </c>
      <c r="AU337" s="249" t="s">
        <v>121</v>
      </c>
      <c r="AV337" s="13" t="s">
        <v>121</v>
      </c>
      <c r="AW337" s="13" t="s">
        <v>32</v>
      </c>
      <c r="AX337" s="13" t="s">
        <v>79</v>
      </c>
      <c r="AY337" s="249" t="s">
        <v>112</v>
      </c>
    </row>
    <row r="338" s="2" customFormat="1" ht="16.5" customHeight="1">
      <c r="A338" s="41"/>
      <c r="B338" s="42"/>
      <c r="C338" s="207" t="s">
        <v>558</v>
      </c>
      <c r="D338" s="207" t="s">
        <v>115</v>
      </c>
      <c r="E338" s="208" t="s">
        <v>559</v>
      </c>
      <c r="F338" s="209" t="s">
        <v>560</v>
      </c>
      <c r="G338" s="210" t="s">
        <v>218</v>
      </c>
      <c r="H338" s="211">
        <v>55.200000000000003</v>
      </c>
      <c r="I338" s="212"/>
      <c r="J338" s="213">
        <f>ROUND(I338*H338,2)</f>
        <v>0</v>
      </c>
      <c r="K338" s="209" t="s">
        <v>19</v>
      </c>
      <c r="L338" s="47"/>
      <c r="M338" s="214" t="s">
        <v>19</v>
      </c>
      <c r="N338" s="215" t="s">
        <v>43</v>
      </c>
      <c r="O338" s="87"/>
      <c r="P338" s="216">
        <f>O338*H338</f>
        <v>0</v>
      </c>
      <c r="Q338" s="216">
        <v>0</v>
      </c>
      <c r="R338" s="216">
        <f>Q338*H338</f>
        <v>0</v>
      </c>
      <c r="S338" s="216">
        <v>0</v>
      </c>
      <c r="T338" s="217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18" t="s">
        <v>258</v>
      </c>
      <c r="AT338" s="218" t="s">
        <v>115</v>
      </c>
      <c r="AU338" s="218" t="s">
        <v>121</v>
      </c>
      <c r="AY338" s="20" t="s">
        <v>112</v>
      </c>
      <c r="BE338" s="219">
        <f>IF(N338="základní",J338,0)</f>
        <v>0</v>
      </c>
      <c r="BF338" s="219">
        <f>IF(N338="snížená",J338,0)</f>
        <v>0</v>
      </c>
      <c r="BG338" s="219">
        <f>IF(N338="zákl. přenesená",J338,0)</f>
        <v>0</v>
      </c>
      <c r="BH338" s="219">
        <f>IF(N338="sníž. přenesená",J338,0)</f>
        <v>0</v>
      </c>
      <c r="BI338" s="219">
        <f>IF(N338="nulová",J338,0)</f>
        <v>0</v>
      </c>
      <c r="BJ338" s="20" t="s">
        <v>121</v>
      </c>
      <c r="BK338" s="219">
        <f>ROUND(I338*H338,2)</f>
        <v>0</v>
      </c>
      <c r="BL338" s="20" t="s">
        <v>258</v>
      </c>
      <c r="BM338" s="218" t="s">
        <v>561</v>
      </c>
    </row>
    <row r="339" s="13" customFormat="1">
      <c r="A339" s="13"/>
      <c r="B339" s="239"/>
      <c r="C339" s="240"/>
      <c r="D339" s="241" t="s">
        <v>191</v>
      </c>
      <c r="E339" s="260" t="s">
        <v>19</v>
      </c>
      <c r="F339" s="242" t="s">
        <v>557</v>
      </c>
      <c r="G339" s="240"/>
      <c r="H339" s="243">
        <v>55.200000000000003</v>
      </c>
      <c r="I339" s="244"/>
      <c r="J339" s="240"/>
      <c r="K339" s="240"/>
      <c r="L339" s="245"/>
      <c r="M339" s="246"/>
      <c r="N339" s="247"/>
      <c r="O339" s="247"/>
      <c r="P339" s="247"/>
      <c r="Q339" s="247"/>
      <c r="R339" s="247"/>
      <c r="S339" s="247"/>
      <c r="T339" s="24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9" t="s">
        <v>191</v>
      </c>
      <c r="AU339" s="249" t="s">
        <v>121</v>
      </c>
      <c r="AV339" s="13" t="s">
        <v>121</v>
      </c>
      <c r="AW339" s="13" t="s">
        <v>32</v>
      </c>
      <c r="AX339" s="13" t="s">
        <v>79</v>
      </c>
      <c r="AY339" s="249" t="s">
        <v>112</v>
      </c>
    </row>
    <row r="340" s="2" customFormat="1" ht="16.5" customHeight="1">
      <c r="A340" s="41"/>
      <c r="B340" s="42"/>
      <c r="C340" s="207" t="s">
        <v>562</v>
      </c>
      <c r="D340" s="207" t="s">
        <v>115</v>
      </c>
      <c r="E340" s="208" t="s">
        <v>563</v>
      </c>
      <c r="F340" s="209" t="s">
        <v>564</v>
      </c>
      <c r="G340" s="210" t="s">
        <v>218</v>
      </c>
      <c r="H340" s="211">
        <v>55.200000000000003</v>
      </c>
      <c r="I340" s="212"/>
      <c r="J340" s="213">
        <f>ROUND(I340*H340,2)</f>
        <v>0</v>
      </c>
      <c r="K340" s="209" t="s">
        <v>19</v>
      </c>
      <c r="L340" s="47"/>
      <c r="M340" s="214" t="s">
        <v>19</v>
      </c>
      <c r="N340" s="215" t="s">
        <v>43</v>
      </c>
      <c r="O340" s="87"/>
      <c r="P340" s="216">
        <f>O340*H340</f>
        <v>0</v>
      </c>
      <c r="Q340" s="216">
        <v>0</v>
      </c>
      <c r="R340" s="216">
        <f>Q340*H340</f>
        <v>0</v>
      </c>
      <c r="S340" s="216">
        <v>0</v>
      </c>
      <c r="T340" s="217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18" t="s">
        <v>258</v>
      </c>
      <c r="AT340" s="218" t="s">
        <v>115</v>
      </c>
      <c r="AU340" s="218" t="s">
        <v>121</v>
      </c>
      <c r="AY340" s="20" t="s">
        <v>112</v>
      </c>
      <c r="BE340" s="219">
        <f>IF(N340="základní",J340,0)</f>
        <v>0</v>
      </c>
      <c r="BF340" s="219">
        <f>IF(N340="snížená",J340,0)</f>
        <v>0</v>
      </c>
      <c r="BG340" s="219">
        <f>IF(N340="zákl. přenesená",J340,0)</f>
        <v>0</v>
      </c>
      <c r="BH340" s="219">
        <f>IF(N340="sníž. přenesená",J340,0)</f>
        <v>0</v>
      </c>
      <c r="BI340" s="219">
        <f>IF(N340="nulová",J340,0)</f>
        <v>0</v>
      </c>
      <c r="BJ340" s="20" t="s">
        <v>121</v>
      </c>
      <c r="BK340" s="219">
        <f>ROUND(I340*H340,2)</f>
        <v>0</v>
      </c>
      <c r="BL340" s="20" t="s">
        <v>258</v>
      </c>
      <c r="BM340" s="218" t="s">
        <v>565</v>
      </c>
    </row>
    <row r="341" s="13" customFormat="1">
      <c r="A341" s="13"/>
      <c r="B341" s="239"/>
      <c r="C341" s="240"/>
      <c r="D341" s="241" t="s">
        <v>191</v>
      </c>
      <c r="E341" s="260" t="s">
        <v>19</v>
      </c>
      <c r="F341" s="242" t="s">
        <v>557</v>
      </c>
      <c r="G341" s="240"/>
      <c r="H341" s="243">
        <v>55.200000000000003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9" t="s">
        <v>191</v>
      </c>
      <c r="AU341" s="249" t="s">
        <v>121</v>
      </c>
      <c r="AV341" s="13" t="s">
        <v>121</v>
      </c>
      <c r="AW341" s="13" t="s">
        <v>32</v>
      </c>
      <c r="AX341" s="13" t="s">
        <v>79</v>
      </c>
      <c r="AY341" s="249" t="s">
        <v>112</v>
      </c>
    </row>
    <row r="342" s="2" customFormat="1" ht="24.15" customHeight="1">
      <c r="A342" s="41"/>
      <c r="B342" s="42"/>
      <c r="C342" s="207" t="s">
        <v>566</v>
      </c>
      <c r="D342" s="207" t="s">
        <v>115</v>
      </c>
      <c r="E342" s="208" t="s">
        <v>567</v>
      </c>
      <c r="F342" s="209" t="s">
        <v>568</v>
      </c>
      <c r="G342" s="210" t="s">
        <v>175</v>
      </c>
      <c r="H342" s="211">
        <v>44.799999999999997</v>
      </c>
      <c r="I342" s="212"/>
      <c r="J342" s="213">
        <f>ROUND(I342*H342,2)</f>
        <v>0</v>
      </c>
      <c r="K342" s="209" t="s">
        <v>19</v>
      </c>
      <c r="L342" s="47"/>
      <c r="M342" s="214" t="s">
        <v>19</v>
      </c>
      <c r="N342" s="215" t="s">
        <v>43</v>
      </c>
      <c r="O342" s="87"/>
      <c r="P342" s="216">
        <f>O342*H342</f>
        <v>0</v>
      </c>
      <c r="Q342" s="216">
        <v>0</v>
      </c>
      <c r="R342" s="216">
        <f>Q342*H342</f>
        <v>0</v>
      </c>
      <c r="S342" s="216">
        <v>0</v>
      </c>
      <c r="T342" s="217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18" t="s">
        <v>258</v>
      </c>
      <c r="AT342" s="218" t="s">
        <v>115</v>
      </c>
      <c r="AU342" s="218" t="s">
        <v>121</v>
      </c>
      <c r="AY342" s="20" t="s">
        <v>112</v>
      </c>
      <c r="BE342" s="219">
        <f>IF(N342="základní",J342,0)</f>
        <v>0</v>
      </c>
      <c r="BF342" s="219">
        <f>IF(N342="snížená",J342,0)</f>
        <v>0</v>
      </c>
      <c r="BG342" s="219">
        <f>IF(N342="zákl. přenesená",J342,0)</f>
        <v>0</v>
      </c>
      <c r="BH342" s="219">
        <f>IF(N342="sníž. přenesená",J342,0)</f>
        <v>0</v>
      </c>
      <c r="BI342" s="219">
        <f>IF(N342="nulová",J342,0)</f>
        <v>0</v>
      </c>
      <c r="BJ342" s="20" t="s">
        <v>121</v>
      </c>
      <c r="BK342" s="219">
        <f>ROUND(I342*H342,2)</f>
        <v>0</v>
      </c>
      <c r="BL342" s="20" t="s">
        <v>258</v>
      </c>
      <c r="BM342" s="218" t="s">
        <v>569</v>
      </c>
    </row>
    <row r="343" s="2" customFormat="1" ht="24.15" customHeight="1">
      <c r="A343" s="41"/>
      <c r="B343" s="42"/>
      <c r="C343" s="207" t="s">
        <v>570</v>
      </c>
      <c r="D343" s="207" t="s">
        <v>115</v>
      </c>
      <c r="E343" s="208" t="s">
        <v>571</v>
      </c>
      <c r="F343" s="209" t="s">
        <v>572</v>
      </c>
      <c r="G343" s="210" t="s">
        <v>175</v>
      </c>
      <c r="H343" s="211">
        <v>8.2799999999999994</v>
      </c>
      <c r="I343" s="212"/>
      <c r="J343" s="213">
        <f>ROUND(I343*H343,2)</f>
        <v>0</v>
      </c>
      <c r="K343" s="209" t="s">
        <v>19</v>
      </c>
      <c r="L343" s="47"/>
      <c r="M343" s="214" t="s">
        <v>19</v>
      </c>
      <c r="N343" s="215" t="s">
        <v>43</v>
      </c>
      <c r="O343" s="87"/>
      <c r="P343" s="216">
        <f>O343*H343</f>
        <v>0</v>
      </c>
      <c r="Q343" s="216">
        <v>0</v>
      </c>
      <c r="R343" s="216">
        <f>Q343*H343</f>
        <v>0</v>
      </c>
      <c r="S343" s="216">
        <v>0</v>
      </c>
      <c r="T343" s="217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18" t="s">
        <v>258</v>
      </c>
      <c r="AT343" s="218" t="s">
        <v>115</v>
      </c>
      <c r="AU343" s="218" t="s">
        <v>121</v>
      </c>
      <c r="AY343" s="20" t="s">
        <v>112</v>
      </c>
      <c r="BE343" s="219">
        <f>IF(N343="základní",J343,0)</f>
        <v>0</v>
      </c>
      <c r="BF343" s="219">
        <f>IF(N343="snížená",J343,0)</f>
        <v>0</v>
      </c>
      <c r="BG343" s="219">
        <f>IF(N343="zákl. přenesená",J343,0)</f>
        <v>0</v>
      </c>
      <c r="BH343" s="219">
        <f>IF(N343="sníž. přenesená",J343,0)</f>
        <v>0</v>
      </c>
      <c r="BI343" s="219">
        <f>IF(N343="nulová",J343,0)</f>
        <v>0</v>
      </c>
      <c r="BJ343" s="20" t="s">
        <v>121</v>
      </c>
      <c r="BK343" s="219">
        <f>ROUND(I343*H343,2)</f>
        <v>0</v>
      </c>
      <c r="BL343" s="20" t="s">
        <v>258</v>
      </c>
      <c r="BM343" s="218" t="s">
        <v>573</v>
      </c>
    </row>
    <row r="344" s="13" customFormat="1">
      <c r="A344" s="13"/>
      <c r="B344" s="239"/>
      <c r="C344" s="240"/>
      <c r="D344" s="241" t="s">
        <v>191</v>
      </c>
      <c r="E344" s="260" t="s">
        <v>19</v>
      </c>
      <c r="F344" s="242" t="s">
        <v>574</v>
      </c>
      <c r="G344" s="240"/>
      <c r="H344" s="243">
        <v>8.2799999999999994</v>
      </c>
      <c r="I344" s="244"/>
      <c r="J344" s="240"/>
      <c r="K344" s="240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191</v>
      </c>
      <c r="AU344" s="249" t="s">
        <v>121</v>
      </c>
      <c r="AV344" s="13" t="s">
        <v>121</v>
      </c>
      <c r="AW344" s="13" t="s">
        <v>32</v>
      </c>
      <c r="AX344" s="13" t="s">
        <v>79</v>
      </c>
      <c r="AY344" s="249" t="s">
        <v>112</v>
      </c>
    </row>
    <row r="345" s="2" customFormat="1" ht="16.5" customHeight="1">
      <c r="A345" s="41"/>
      <c r="B345" s="42"/>
      <c r="C345" s="207" t="s">
        <v>575</v>
      </c>
      <c r="D345" s="207" t="s">
        <v>115</v>
      </c>
      <c r="E345" s="208" t="s">
        <v>576</v>
      </c>
      <c r="F345" s="209" t="s">
        <v>577</v>
      </c>
      <c r="G345" s="210" t="s">
        <v>360</v>
      </c>
      <c r="H345" s="211">
        <v>8</v>
      </c>
      <c r="I345" s="212"/>
      <c r="J345" s="213">
        <f>ROUND(I345*H345,2)</f>
        <v>0</v>
      </c>
      <c r="K345" s="209" t="s">
        <v>19</v>
      </c>
      <c r="L345" s="47"/>
      <c r="M345" s="214" t="s">
        <v>19</v>
      </c>
      <c r="N345" s="215" t="s">
        <v>43</v>
      </c>
      <c r="O345" s="87"/>
      <c r="P345" s="216">
        <f>O345*H345</f>
        <v>0</v>
      </c>
      <c r="Q345" s="216">
        <v>0</v>
      </c>
      <c r="R345" s="216">
        <f>Q345*H345</f>
        <v>0</v>
      </c>
      <c r="S345" s="216">
        <v>0</v>
      </c>
      <c r="T345" s="217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18" t="s">
        <v>258</v>
      </c>
      <c r="AT345" s="218" t="s">
        <v>115</v>
      </c>
      <c r="AU345" s="218" t="s">
        <v>121</v>
      </c>
      <c r="AY345" s="20" t="s">
        <v>112</v>
      </c>
      <c r="BE345" s="219">
        <f>IF(N345="základní",J345,0)</f>
        <v>0</v>
      </c>
      <c r="BF345" s="219">
        <f>IF(N345="snížená",J345,0)</f>
        <v>0</v>
      </c>
      <c r="BG345" s="219">
        <f>IF(N345="zákl. přenesená",J345,0)</f>
        <v>0</v>
      </c>
      <c r="BH345" s="219">
        <f>IF(N345="sníž. přenesená",J345,0)</f>
        <v>0</v>
      </c>
      <c r="BI345" s="219">
        <f>IF(N345="nulová",J345,0)</f>
        <v>0</v>
      </c>
      <c r="BJ345" s="20" t="s">
        <v>121</v>
      </c>
      <c r="BK345" s="219">
        <f>ROUND(I345*H345,2)</f>
        <v>0</v>
      </c>
      <c r="BL345" s="20" t="s">
        <v>258</v>
      </c>
      <c r="BM345" s="218" t="s">
        <v>578</v>
      </c>
    </row>
    <row r="346" s="2" customFormat="1" ht="24.15" customHeight="1">
      <c r="A346" s="41"/>
      <c r="B346" s="42"/>
      <c r="C346" s="207" t="s">
        <v>579</v>
      </c>
      <c r="D346" s="207" t="s">
        <v>115</v>
      </c>
      <c r="E346" s="208" t="s">
        <v>580</v>
      </c>
      <c r="F346" s="209" t="s">
        <v>581</v>
      </c>
      <c r="G346" s="210" t="s">
        <v>320</v>
      </c>
      <c r="H346" s="211">
        <v>0.184</v>
      </c>
      <c r="I346" s="212"/>
      <c r="J346" s="213">
        <f>ROUND(I346*H346,2)</f>
        <v>0</v>
      </c>
      <c r="K346" s="209" t="s">
        <v>119</v>
      </c>
      <c r="L346" s="47"/>
      <c r="M346" s="214" t="s">
        <v>19</v>
      </c>
      <c r="N346" s="215" t="s">
        <v>43</v>
      </c>
      <c r="O346" s="87"/>
      <c r="P346" s="216">
        <f>O346*H346</f>
        <v>0</v>
      </c>
      <c r="Q346" s="216">
        <v>0</v>
      </c>
      <c r="R346" s="216">
        <f>Q346*H346</f>
        <v>0</v>
      </c>
      <c r="S346" s="216">
        <v>0</v>
      </c>
      <c r="T346" s="217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18" t="s">
        <v>258</v>
      </c>
      <c r="AT346" s="218" t="s">
        <v>115</v>
      </c>
      <c r="AU346" s="218" t="s">
        <v>121</v>
      </c>
      <c r="AY346" s="20" t="s">
        <v>112</v>
      </c>
      <c r="BE346" s="219">
        <f>IF(N346="základní",J346,0)</f>
        <v>0</v>
      </c>
      <c r="BF346" s="219">
        <f>IF(N346="snížená",J346,0)</f>
        <v>0</v>
      </c>
      <c r="BG346" s="219">
        <f>IF(N346="zákl. přenesená",J346,0)</f>
        <v>0</v>
      </c>
      <c r="BH346" s="219">
        <f>IF(N346="sníž. přenesená",J346,0)</f>
        <v>0</v>
      </c>
      <c r="BI346" s="219">
        <f>IF(N346="nulová",J346,0)</f>
        <v>0</v>
      </c>
      <c r="BJ346" s="20" t="s">
        <v>121</v>
      </c>
      <c r="BK346" s="219">
        <f>ROUND(I346*H346,2)</f>
        <v>0</v>
      </c>
      <c r="BL346" s="20" t="s">
        <v>258</v>
      </c>
      <c r="BM346" s="218" t="s">
        <v>582</v>
      </c>
    </row>
    <row r="347" s="2" customFormat="1">
      <c r="A347" s="41"/>
      <c r="B347" s="42"/>
      <c r="C347" s="43"/>
      <c r="D347" s="220" t="s">
        <v>123</v>
      </c>
      <c r="E347" s="43"/>
      <c r="F347" s="221" t="s">
        <v>583</v>
      </c>
      <c r="G347" s="43"/>
      <c r="H347" s="43"/>
      <c r="I347" s="222"/>
      <c r="J347" s="43"/>
      <c r="K347" s="43"/>
      <c r="L347" s="47"/>
      <c r="M347" s="223"/>
      <c r="N347" s="224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123</v>
      </c>
      <c r="AU347" s="20" t="s">
        <v>121</v>
      </c>
    </row>
    <row r="348" s="12" customFormat="1" ht="22.8" customHeight="1">
      <c r="A348" s="12"/>
      <c r="B348" s="191"/>
      <c r="C348" s="192"/>
      <c r="D348" s="193" t="s">
        <v>70</v>
      </c>
      <c r="E348" s="205" t="s">
        <v>584</v>
      </c>
      <c r="F348" s="205" t="s">
        <v>585</v>
      </c>
      <c r="G348" s="192"/>
      <c r="H348" s="192"/>
      <c r="I348" s="195"/>
      <c r="J348" s="206">
        <f>BK348</f>
        <v>0</v>
      </c>
      <c r="K348" s="192"/>
      <c r="L348" s="197"/>
      <c r="M348" s="198"/>
      <c r="N348" s="199"/>
      <c r="O348" s="199"/>
      <c r="P348" s="200">
        <f>SUM(P349:P356)</f>
        <v>0</v>
      </c>
      <c r="Q348" s="199"/>
      <c r="R348" s="200">
        <f>SUM(R349:R356)</f>
        <v>0</v>
      </c>
      <c r="S348" s="199"/>
      <c r="T348" s="201">
        <f>SUM(T349:T356)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02" t="s">
        <v>121</v>
      </c>
      <c r="AT348" s="203" t="s">
        <v>70</v>
      </c>
      <c r="AU348" s="203" t="s">
        <v>79</v>
      </c>
      <c r="AY348" s="202" t="s">
        <v>112</v>
      </c>
      <c r="BK348" s="204">
        <f>SUM(BK349:BK356)</f>
        <v>0</v>
      </c>
    </row>
    <row r="349" s="2" customFormat="1" ht="16.5" customHeight="1">
      <c r="A349" s="41"/>
      <c r="B349" s="42"/>
      <c r="C349" s="207" t="s">
        <v>586</v>
      </c>
      <c r="D349" s="207" t="s">
        <v>115</v>
      </c>
      <c r="E349" s="208" t="s">
        <v>587</v>
      </c>
      <c r="F349" s="209" t="s">
        <v>588</v>
      </c>
      <c r="G349" s="210" t="s">
        <v>118</v>
      </c>
      <c r="H349" s="211">
        <v>1</v>
      </c>
      <c r="I349" s="212"/>
      <c r="J349" s="213">
        <f>ROUND(I349*H349,2)</f>
        <v>0</v>
      </c>
      <c r="K349" s="209" t="s">
        <v>19</v>
      </c>
      <c r="L349" s="47"/>
      <c r="M349" s="214" t="s">
        <v>19</v>
      </c>
      <c r="N349" s="215" t="s">
        <v>43</v>
      </c>
      <c r="O349" s="87"/>
      <c r="P349" s="216">
        <f>O349*H349</f>
        <v>0</v>
      </c>
      <c r="Q349" s="216">
        <v>0</v>
      </c>
      <c r="R349" s="216">
        <f>Q349*H349</f>
        <v>0</v>
      </c>
      <c r="S349" s="216">
        <v>0</v>
      </c>
      <c r="T349" s="217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18" t="s">
        <v>258</v>
      </c>
      <c r="AT349" s="218" t="s">
        <v>115</v>
      </c>
      <c r="AU349" s="218" t="s">
        <v>121</v>
      </c>
      <c r="AY349" s="20" t="s">
        <v>112</v>
      </c>
      <c r="BE349" s="219">
        <f>IF(N349="základní",J349,0)</f>
        <v>0</v>
      </c>
      <c r="BF349" s="219">
        <f>IF(N349="snížená",J349,0)</f>
        <v>0</v>
      </c>
      <c r="BG349" s="219">
        <f>IF(N349="zákl. přenesená",J349,0)</f>
        <v>0</v>
      </c>
      <c r="BH349" s="219">
        <f>IF(N349="sníž. přenesená",J349,0)</f>
        <v>0</v>
      </c>
      <c r="BI349" s="219">
        <f>IF(N349="nulová",J349,0)</f>
        <v>0</v>
      </c>
      <c r="BJ349" s="20" t="s">
        <v>121</v>
      </c>
      <c r="BK349" s="219">
        <f>ROUND(I349*H349,2)</f>
        <v>0</v>
      </c>
      <c r="BL349" s="20" t="s">
        <v>258</v>
      </c>
      <c r="BM349" s="218" t="s">
        <v>589</v>
      </c>
    </row>
    <row r="350" s="2" customFormat="1">
      <c r="A350" s="41"/>
      <c r="B350" s="42"/>
      <c r="C350" s="43"/>
      <c r="D350" s="241" t="s">
        <v>456</v>
      </c>
      <c r="E350" s="43"/>
      <c r="F350" s="283" t="s">
        <v>590</v>
      </c>
      <c r="G350" s="43"/>
      <c r="H350" s="43"/>
      <c r="I350" s="222"/>
      <c r="J350" s="43"/>
      <c r="K350" s="43"/>
      <c r="L350" s="47"/>
      <c r="M350" s="223"/>
      <c r="N350" s="224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456</v>
      </c>
      <c r="AU350" s="20" t="s">
        <v>121</v>
      </c>
    </row>
    <row r="351" s="2" customFormat="1" ht="16.5" customHeight="1">
      <c r="A351" s="41"/>
      <c r="B351" s="42"/>
      <c r="C351" s="207" t="s">
        <v>591</v>
      </c>
      <c r="D351" s="207" t="s">
        <v>115</v>
      </c>
      <c r="E351" s="208" t="s">
        <v>592</v>
      </c>
      <c r="F351" s="209" t="s">
        <v>593</v>
      </c>
      <c r="G351" s="210" t="s">
        <v>118</v>
      </c>
      <c r="H351" s="211">
        <v>1</v>
      </c>
      <c r="I351" s="212"/>
      <c r="J351" s="213">
        <f>ROUND(I351*H351,2)</f>
        <v>0</v>
      </c>
      <c r="K351" s="209" t="s">
        <v>19</v>
      </c>
      <c r="L351" s="47"/>
      <c r="M351" s="214" t="s">
        <v>19</v>
      </c>
      <c r="N351" s="215" t="s">
        <v>43</v>
      </c>
      <c r="O351" s="87"/>
      <c r="P351" s="216">
        <f>O351*H351</f>
        <v>0</v>
      </c>
      <c r="Q351" s="216">
        <v>0</v>
      </c>
      <c r="R351" s="216">
        <f>Q351*H351</f>
        <v>0</v>
      </c>
      <c r="S351" s="216">
        <v>0</v>
      </c>
      <c r="T351" s="217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18" t="s">
        <v>258</v>
      </c>
      <c r="AT351" s="218" t="s">
        <v>115</v>
      </c>
      <c r="AU351" s="218" t="s">
        <v>121</v>
      </c>
      <c r="AY351" s="20" t="s">
        <v>112</v>
      </c>
      <c r="BE351" s="219">
        <f>IF(N351="základní",J351,0)</f>
        <v>0</v>
      </c>
      <c r="BF351" s="219">
        <f>IF(N351="snížená",J351,0)</f>
        <v>0</v>
      </c>
      <c r="BG351" s="219">
        <f>IF(N351="zákl. přenesená",J351,0)</f>
        <v>0</v>
      </c>
      <c r="BH351" s="219">
        <f>IF(N351="sníž. přenesená",J351,0)</f>
        <v>0</v>
      </c>
      <c r="BI351" s="219">
        <f>IF(N351="nulová",J351,0)</f>
        <v>0</v>
      </c>
      <c r="BJ351" s="20" t="s">
        <v>121</v>
      </c>
      <c r="BK351" s="219">
        <f>ROUND(I351*H351,2)</f>
        <v>0</v>
      </c>
      <c r="BL351" s="20" t="s">
        <v>258</v>
      </c>
      <c r="BM351" s="218" t="s">
        <v>594</v>
      </c>
    </row>
    <row r="352" s="2" customFormat="1">
      <c r="A352" s="41"/>
      <c r="B352" s="42"/>
      <c r="C352" s="43"/>
      <c r="D352" s="241" t="s">
        <v>456</v>
      </c>
      <c r="E352" s="43"/>
      <c r="F352" s="283" t="s">
        <v>590</v>
      </c>
      <c r="G352" s="43"/>
      <c r="H352" s="43"/>
      <c r="I352" s="222"/>
      <c r="J352" s="43"/>
      <c r="K352" s="43"/>
      <c r="L352" s="47"/>
      <c r="M352" s="223"/>
      <c r="N352" s="224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456</v>
      </c>
      <c r="AU352" s="20" t="s">
        <v>121</v>
      </c>
    </row>
    <row r="353" s="2" customFormat="1" ht="16.5" customHeight="1">
      <c r="A353" s="41"/>
      <c r="B353" s="42"/>
      <c r="C353" s="207" t="s">
        <v>595</v>
      </c>
      <c r="D353" s="207" t="s">
        <v>115</v>
      </c>
      <c r="E353" s="208" t="s">
        <v>596</v>
      </c>
      <c r="F353" s="209" t="s">
        <v>597</v>
      </c>
      <c r="G353" s="210" t="s">
        <v>118</v>
      </c>
      <c r="H353" s="211">
        <v>1</v>
      </c>
      <c r="I353" s="212"/>
      <c r="J353" s="213">
        <f>ROUND(I353*H353,2)</f>
        <v>0</v>
      </c>
      <c r="K353" s="209" t="s">
        <v>19</v>
      </c>
      <c r="L353" s="47"/>
      <c r="M353" s="214" t="s">
        <v>19</v>
      </c>
      <c r="N353" s="215" t="s">
        <v>43</v>
      </c>
      <c r="O353" s="87"/>
      <c r="P353" s="216">
        <f>O353*H353</f>
        <v>0</v>
      </c>
      <c r="Q353" s="216">
        <v>0</v>
      </c>
      <c r="R353" s="216">
        <f>Q353*H353</f>
        <v>0</v>
      </c>
      <c r="S353" s="216">
        <v>0</v>
      </c>
      <c r="T353" s="217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18" t="s">
        <v>598</v>
      </c>
      <c r="AT353" s="218" t="s">
        <v>115</v>
      </c>
      <c r="AU353" s="218" t="s">
        <v>121</v>
      </c>
      <c r="AY353" s="20" t="s">
        <v>112</v>
      </c>
      <c r="BE353" s="219">
        <f>IF(N353="základní",J353,0)</f>
        <v>0</v>
      </c>
      <c r="BF353" s="219">
        <f>IF(N353="snížená",J353,0)</f>
        <v>0</v>
      </c>
      <c r="BG353" s="219">
        <f>IF(N353="zákl. přenesená",J353,0)</f>
        <v>0</v>
      </c>
      <c r="BH353" s="219">
        <f>IF(N353="sníž. přenesená",J353,0)</f>
        <v>0</v>
      </c>
      <c r="BI353" s="219">
        <f>IF(N353="nulová",J353,0)</f>
        <v>0</v>
      </c>
      <c r="BJ353" s="20" t="s">
        <v>121</v>
      </c>
      <c r="BK353" s="219">
        <f>ROUND(I353*H353,2)</f>
        <v>0</v>
      </c>
      <c r="BL353" s="20" t="s">
        <v>598</v>
      </c>
      <c r="BM353" s="218" t="s">
        <v>599</v>
      </c>
    </row>
    <row r="354" s="2" customFormat="1" ht="16.5" customHeight="1">
      <c r="A354" s="41"/>
      <c r="B354" s="42"/>
      <c r="C354" s="207" t="s">
        <v>600</v>
      </c>
      <c r="D354" s="207" t="s">
        <v>115</v>
      </c>
      <c r="E354" s="208" t="s">
        <v>601</v>
      </c>
      <c r="F354" s="209" t="s">
        <v>602</v>
      </c>
      <c r="G354" s="210" t="s">
        <v>118</v>
      </c>
      <c r="H354" s="211">
        <v>2</v>
      </c>
      <c r="I354" s="212"/>
      <c r="J354" s="213">
        <f>ROUND(I354*H354,2)</f>
        <v>0</v>
      </c>
      <c r="K354" s="209" t="s">
        <v>19</v>
      </c>
      <c r="L354" s="47"/>
      <c r="M354" s="214" t="s">
        <v>19</v>
      </c>
      <c r="N354" s="215" t="s">
        <v>43</v>
      </c>
      <c r="O354" s="87"/>
      <c r="P354" s="216">
        <f>O354*H354</f>
        <v>0</v>
      </c>
      <c r="Q354" s="216">
        <v>0</v>
      </c>
      <c r="R354" s="216">
        <f>Q354*H354</f>
        <v>0</v>
      </c>
      <c r="S354" s="216">
        <v>0</v>
      </c>
      <c r="T354" s="217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8" t="s">
        <v>598</v>
      </c>
      <c r="AT354" s="218" t="s">
        <v>115</v>
      </c>
      <c r="AU354" s="218" t="s">
        <v>121</v>
      </c>
      <c r="AY354" s="20" t="s">
        <v>112</v>
      </c>
      <c r="BE354" s="219">
        <f>IF(N354="základní",J354,0)</f>
        <v>0</v>
      </c>
      <c r="BF354" s="219">
        <f>IF(N354="snížená",J354,0)</f>
        <v>0</v>
      </c>
      <c r="BG354" s="219">
        <f>IF(N354="zákl. přenesená",J354,0)</f>
        <v>0</v>
      </c>
      <c r="BH354" s="219">
        <f>IF(N354="sníž. přenesená",J354,0)</f>
        <v>0</v>
      </c>
      <c r="BI354" s="219">
        <f>IF(N354="nulová",J354,0)</f>
        <v>0</v>
      </c>
      <c r="BJ354" s="20" t="s">
        <v>121</v>
      </c>
      <c r="BK354" s="219">
        <f>ROUND(I354*H354,2)</f>
        <v>0</v>
      </c>
      <c r="BL354" s="20" t="s">
        <v>598</v>
      </c>
      <c r="BM354" s="218" t="s">
        <v>603</v>
      </c>
    </row>
    <row r="355" s="2" customFormat="1" ht="16.5" customHeight="1">
      <c r="A355" s="41"/>
      <c r="B355" s="42"/>
      <c r="C355" s="207" t="s">
        <v>604</v>
      </c>
      <c r="D355" s="207" t="s">
        <v>115</v>
      </c>
      <c r="E355" s="208" t="s">
        <v>605</v>
      </c>
      <c r="F355" s="209" t="s">
        <v>606</v>
      </c>
      <c r="G355" s="210" t="s">
        <v>118</v>
      </c>
      <c r="H355" s="211">
        <v>1</v>
      </c>
      <c r="I355" s="212"/>
      <c r="J355" s="213">
        <f>ROUND(I355*H355,2)</f>
        <v>0</v>
      </c>
      <c r="K355" s="209" t="s">
        <v>19</v>
      </c>
      <c r="L355" s="47"/>
      <c r="M355" s="214" t="s">
        <v>19</v>
      </c>
      <c r="N355" s="215" t="s">
        <v>43</v>
      </c>
      <c r="O355" s="87"/>
      <c r="P355" s="216">
        <f>O355*H355</f>
        <v>0</v>
      </c>
      <c r="Q355" s="216">
        <v>0</v>
      </c>
      <c r="R355" s="216">
        <f>Q355*H355</f>
        <v>0</v>
      </c>
      <c r="S355" s="216">
        <v>0</v>
      </c>
      <c r="T355" s="217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18" t="s">
        <v>258</v>
      </c>
      <c r="AT355" s="218" t="s">
        <v>115</v>
      </c>
      <c r="AU355" s="218" t="s">
        <v>121</v>
      </c>
      <c r="AY355" s="20" t="s">
        <v>112</v>
      </c>
      <c r="BE355" s="219">
        <f>IF(N355="základní",J355,0)</f>
        <v>0</v>
      </c>
      <c r="BF355" s="219">
        <f>IF(N355="snížená",J355,0)</f>
        <v>0</v>
      </c>
      <c r="BG355" s="219">
        <f>IF(N355="zákl. přenesená",J355,0)</f>
        <v>0</v>
      </c>
      <c r="BH355" s="219">
        <f>IF(N355="sníž. přenesená",J355,0)</f>
        <v>0</v>
      </c>
      <c r="BI355" s="219">
        <f>IF(N355="nulová",J355,0)</f>
        <v>0</v>
      </c>
      <c r="BJ355" s="20" t="s">
        <v>121</v>
      </c>
      <c r="BK355" s="219">
        <f>ROUND(I355*H355,2)</f>
        <v>0</v>
      </c>
      <c r="BL355" s="20" t="s">
        <v>258</v>
      </c>
      <c r="BM355" s="218" t="s">
        <v>607</v>
      </c>
    </row>
    <row r="356" s="2" customFormat="1">
      <c r="A356" s="41"/>
      <c r="B356" s="42"/>
      <c r="C356" s="43"/>
      <c r="D356" s="241" t="s">
        <v>456</v>
      </c>
      <c r="E356" s="43"/>
      <c r="F356" s="283" t="s">
        <v>608</v>
      </c>
      <c r="G356" s="43"/>
      <c r="H356" s="43"/>
      <c r="I356" s="222"/>
      <c r="J356" s="43"/>
      <c r="K356" s="43"/>
      <c r="L356" s="47"/>
      <c r="M356" s="223"/>
      <c r="N356" s="224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456</v>
      </c>
      <c r="AU356" s="20" t="s">
        <v>121</v>
      </c>
    </row>
    <row r="357" s="12" customFormat="1" ht="22.8" customHeight="1">
      <c r="A357" s="12"/>
      <c r="B357" s="191"/>
      <c r="C357" s="192"/>
      <c r="D357" s="193" t="s">
        <v>70</v>
      </c>
      <c r="E357" s="205" t="s">
        <v>609</v>
      </c>
      <c r="F357" s="205" t="s">
        <v>610</v>
      </c>
      <c r="G357" s="192"/>
      <c r="H357" s="192"/>
      <c r="I357" s="195"/>
      <c r="J357" s="206">
        <f>BK357</f>
        <v>0</v>
      </c>
      <c r="K357" s="192"/>
      <c r="L357" s="197"/>
      <c r="M357" s="198"/>
      <c r="N357" s="199"/>
      <c r="O357" s="199"/>
      <c r="P357" s="200">
        <f>SUM(P358:P378)</f>
        <v>0</v>
      </c>
      <c r="Q357" s="199"/>
      <c r="R357" s="200">
        <f>SUM(R358:R378)</f>
        <v>0.093265000000000001</v>
      </c>
      <c r="S357" s="199"/>
      <c r="T357" s="201">
        <f>SUM(T358:T378)</f>
        <v>0.50442089999999995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02" t="s">
        <v>121</v>
      </c>
      <c r="AT357" s="203" t="s">
        <v>70</v>
      </c>
      <c r="AU357" s="203" t="s">
        <v>79</v>
      </c>
      <c r="AY357" s="202" t="s">
        <v>112</v>
      </c>
      <c r="BK357" s="204">
        <f>SUM(BK358:BK378)</f>
        <v>0</v>
      </c>
    </row>
    <row r="358" s="2" customFormat="1" ht="16.5" customHeight="1">
      <c r="A358" s="41"/>
      <c r="B358" s="42"/>
      <c r="C358" s="207" t="s">
        <v>611</v>
      </c>
      <c r="D358" s="207" t="s">
        <v>115</v>
      </c>
      <c r="E358" s="208" t="s">
        <v>612</v>
      </c>
      <c r="F358" s="209" t="s">
        <v>613</v>
      </c>
      <c r="G358" s="210" t="s">
        <v>218</v>
      </c>
      <c r="H358" s="211">
        <v>37.579999999999998</v>
      </c>
      <c r="I358" s="212"/>
      <c r="J358" s="213">
        <f>ROUND(I358*H358,2)</f>
        <v>0</v>
      </c>
      <c r="K358" s="209" t="s">
        <v>119</v>
      </c>
      <c r="L358" s="47"/>
      <c r="M358" s="214" t="s">
        <v>19</v>
      </c>
      <c r="N358" s="215" t="s">
        <v>43</v>
      </c>
      <c r="O358" s="87"/>
      <c r="P358" s="216">
        <f>O358*H358</f>
        <v>0</v>
      </c>
      <c r="Q358" s="216">
        <v>0</v>
      </c>
      <c r="R358" s="216">
        <f>Q358*H358</f>
        <v>0</v>
      </c>
      <c r="S358" s="216">
        <v>0.00167</v>
      </c>
      <c r="T358" s="217">
        <f>S358*H358</f>
        <v>0.062758599999999998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18" t="s">
        <v>258</v>
      </c>
      <c r="AT358" s="218" t="s">
        <v>115</v>
      </c>
      <c r="AU358" s="218" t="s">
        <v>121</v>
      </c>
      <c r="AY358" s="20" t="s">
        <v>112</v>
      </c>
      <c r="BE358" s="219">
        <f>IF(N358="základní",J358,0)</f>
        <v>0</v>
      </c>
      <c r="BF358" s="219">
        <f>IF(N358="snížená",J358,0)</f>
        <v>0</v>
      </c>
      <c r="BG358" s="219">
        <f>IF(N358="zákl. přenesená",J358,0)</f>
        <v>0</v>
      </c>
      <c r="BH358" s="219">
        <f>IF(N358="sníž. přenesená",J358,0)</f>
        <v>0</v>
      </c>
      <c r="BI358" s="219">
        <f>IF(N358="nulová",J358,0)</f>
        <v>0</v>
      </c>
      <c r="BJ358" s="20" t="s">
        <v>121</v>
      </c>
      <c r="BK358" s="219">
        <f>ROUND(I358*H358,2)</f>
        <v>0</v>
      </c>
      <c r="BL358" s="20" t="s">
        <v>258</v>
      </c>
      <c r="BM358" s="218" t="s">
        <v>614</v>
      </c>
    </row>
    <row r="359" s="2" customFormat="1">
      <c r="A359" s="41"/>
      <c r="B359" s="42"/>
      <c r="C359" s="43"/>
      <c r="D359" s="220" t="s">
        <v>123</v>
      </c>
      <c r="E359" s="43"/>
      <c r="F359" s="221" t="s">
        <v>615</v>
      </c>
      <c r="G359" s="43"/>
      <c r="H359" s="43"/>
      <c r="I359" s="222"/>
      <c r="J359" s="43"/>
      <c r="K359" s="43"/>
      <c r="L359" s="47"/>
      <c r="M359" s="223"/>
      <c r="N359" s="224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123</v>
      </c>
      <c r="AU359" s="20" t="s">
        <v>121</v>
      </c>
    </row>
    <row r="360" s="2" customFormat="1" ht="16.5" customHeight="1">
      <c r="A360" s="41"/>
      <c r="B360" s="42"/>
      <c r="C360" s="207" t="s">
        <v>616</v>
      </c>
      <c r="D360" s="207" t="s">
        <v>115</v>
      </c>
      <c r="E360" s="208" t="s">
        <v>617</v>
      </c>
      <c r="F360" s="209" t="s">
        <v>618</v>
      </c>
      <c r="G360" s="210" t="s">
        <v>218</v>
      </c>
      <c r="H360" s="211">
        <v>62.009999999999998</v>
      </c>
      <c r="I360" s="212"/>
      <c r="J360" s="213">
        <f>ROUND(I360*H360,2)</f>
        <v>0</v>
      </c>
      <c r="K360" s="209" t="s">
        <v>119</v>
      </c>
      <c r="L360" s="47"/>
      <c r="M360" s="214" t="s">
        <v>19</v>
      </c>
      <c r="N360" s="215" t="s">
        <v>43</v>
      </c>
      <c r="O360" s="87"/>
      <c r="P360" s="216">
        <f>O360*H360</f>
        <v>0</v>
      </c>
      <c r="Q360" s="216">
        <v>0</v>
      </c>
      <c r="R360" s="216">
        <f>Q360*H360</f>
        <v>0</v>
      </c>
      <c r="S360" s="216">
        <v>0.0022300000000000002</v>
      </c>
      <c r="T360" s="217">
        <f>S360*H360</f>
        <v>0.1382823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18" t="s">
        <v>258</v>
      </c>
      <c r="AT360" s="218" t="s">
        <v>115</v>
      </c>
      <c r="AU360" s="218" t="s">
        <v>121</v>
      </c>
      <c r="AY360" s="20" t="s">
        <v>112</v>
      </c>
      <c r="BE360" s="219">
        <f>IF(N360="základní",J360,0)</f>
        <v>0</v>
      </c>
      <c r="BF360" s="219">
        <f>IF(N360="snížená",J360,0)</f>
        <v>0</v>
      </c>
      <c r="BG360" s="219">
        <f>IF(N360="zákl. přenesená",J360,0)</f>
        <v>0</v>
      </c>
      <c r="BH360" s="219">
        <f>IF(N360="sníž. přenesená",J360,0)</f>
        <v>0</v>
      </c>
      <c r="BI360" s="219">
        <f>IF(N360="nulová",J360,0)</f>
        <v>0</v>
      </c>
      <c r="BJ360" s="20" t="s">
        <v>121</v>
      </c>
      <c r="BK360" s="219">
        <f>ROUND(I360*H360,2)</f>
        <v>0</v>
      </c>
      <c r="BL360" s="20" t="s">
        <v>258</v>
      </c>
      <c r="BM360" s="218" t="s">
        <v>619</v>
      </c>
    </row>
    <row r="361" s="2" customFormat="1">
      <c r="A361" s="41"/>
      <c r="B361" s="42"/>
      <c r="C361" s="43"/>
      <c r="D361" s="220" t="s">
        <v>123</v>
      </c>
      <c r="E361" s="43"/>
      <c r="F361" s="221" t="s">
        <v>620</v>
      </c>
      <c r="G361" s="43"/>
      <c r="H361" s="43"/>
      <c r="I361" s="222"/>
      <c r="J361" s="43"/>
      <c r="K361" s="43"/>
      <c r="L361" s="47"/>
      <c r="M361" s="223"/>
      <c r="N361" s="224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123</v>
      </c>
      <c r="AU361" s="20" t="s">
        <v>121</v>
      </c>
    </row>
    <row r="362" s="2" customFormat="1" ht="16.5" customHeight="1">
      <c r="A362" s="41"/>
      <c r="B362" s="42"/>
      <c r="C362" s="207" t="s">
        <v>621</v>
      </c>
      <c r="D362" s="207" t="s">
        <v>115</v>
      </c>
      <c r="E362" s="208" t="s">
        <v>622</v>
      </c>
      <c r="F362" s="209" t="s">
        <v>623</v>
      </c>
      <c r="G362" s="210" t="s">
        <v>218</v>
      </c>
      <c r="H362" s="211">
        <v>77</v>
      </c>
      <c r="I362" s="212"/>
      <c r="J362" s="213">
        <f>ROUND(I362*H362,2)</f>
        <v>0</v>
      </c>
      <c r="K362" s="209" t="s">
        <v>119</v>
      </c>
      <c r="L362" s="47"/>
      <c r="M362" s="214" t="s">
        <v>19</v>
      </c>
      <c r="N362" s="215" t="s">
        <v>43</v>
      </c>
      <c r="O362" s="87"/>
      <c r="P362" s="216">
        <f>O362*H362</f>
        <v>0</v>
      </c>
      <c r="Q362" s="216">
        <v>0</v>
      </c>
      <c r="R362" s="216">
        <f>Q362*H362</f>
        <v>0</v>
      </c>
      <c r="S362" s="216">
        <v>0.0039399999999999999</v>
      </c>
      <c r="T362" s="217">
        <f>S362*H362</f>
        <v>0.30337999999999998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18" t="s">
        <v>258</v>
      </c>
      <c r="AT362" s="218" t="s">
        <v>115</v>
      </c>
      <c r="AU362" s="218" t="s">
        <v>121</v>
      </c>
      <c r="AY362" s="20" t="s">
        <v>112</v>
      </c>
      <c r="BE362" s="219">
        <f>IF(N362="základní",J362,0)</f>
        <v>0</v>
      </c>
      <c r="BF362" s="219">
        <f>IF(N362="snížená",J362,0)</f>
        <v>0</v>
      </c>
      <c r="BG362" s="219">
        <f>IF(N362="zákl. přenesená",J362,0)</f>
        <v>0</v>
      </c>
      <c r="BH362" s="219">
        <f>IF(N362="sníž. přenesená",J362,0)</f>
        <v>0</v>
      </c>
      <c r="BI362" s="219">
        <f>IF(N362="nulová",J362,0)</f>
        <v>0</v>
      </c>
      <c r="BJ362" s="20" t="s">
        <v>121</v>
      </c>
      <c r="BK362" s="219">
        <f>ROUND(I362*H362,2)</f>
        <v>0</v>
      </c>
      <c r="BL362" s="20" t="s">
        <v>258</v>
      </c>
      <c r="BM362" s="218" t="s">
        <v>624</v>
      </c>
    </row>
    <row r="363" s="2" customFormat="1">
      <c r="A363" s="41"/>
      <c r="B363" s="42"/>
      <c r="C363" s="43"/>
      <c r="D363" s="220" t="s">
        <v>123</v>
      </c>
      <c r="E363" s="43"/>
      <c r="F363" s="221" t="s">
        <v>625</v>
      </c>
      <c r="G363" s="43"/>
      <c r="H363" s="43"/>
      <c r="I363" s="222"/>
      <c r="J363" s="43"/>
      <c r="K363" s="43"/>
      <c r="L363" s="47"/>
      <c r="M363" s="223"/>
      <c r="N363" s="224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123</v>
      </c>
      <c r="AU363" s="20" t="s">
        <v>121</v>
      </c>
    </row>
    <row r="364" s="13" customFormat="1">
      <c r="A364" s="13"/>
      <c r="B364" s="239"/>
      <c r="C364" s="240"/>
      <c r="D364" s="241" t="s">
        <v>191</v>
      </c>
      <c r="E364" s="260" t="s">
        <v>19</v>
      </c>
      <c r="F364" s="242" t="s">
        <v>626</v>
      </c>
      <c r="G364" s="240"/>
      <c r="H364" s="243">
        <v>77</v>
      </c>
      <c r="I364" s="244"/>
      <c r="J364" s="240"/>
      <c r="K364" s="240"/>
      <c r="L364" s="245"/>
      <c r="M364" s="246"/>
      <c r="N364" s="247"/>
      <c r="O364" s="247"/>
      <c r="P364" s="247"/>
      <c r="Q364" s="247"/>
      <c r="R364" s="247"/>
      <c r="S364" s="247"/>
      <c r="T364" s="24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9" t="s">
        <v>191</v>
      </c>
      <c r="AU364" s="249" t="s">
        <v>121</v>
      </c>
      <c r="AV364" s="13" t="s">
        <v>121</v>
      </c>
      <c r="AW364" s="13" t="s">
        <v>32</v>
      </c>
      <c r="AX364" s="13" t="s">
        <v>79</v>
      </c>
      <c r="AY364" s="249" t="s">
        <v>112</v>
      </c>
    </row>
    <row r="365" s="2" customFormat="1" ht="16.5" customHeight="1">
      <c r="A365" s="41"/>
      <c r="B365" s="42"/>
      <c r="C365" s="207" t="s">
        <v>627</v>
      </c>
      <c r="D365" s="207" t="s">
        <v>115</v>
      </c>
      <c r="E365" s="208" t="s">
        <v>628</v>
      </c>
      <c r="F365" s="209" t="s">
        <v>629</v>
      </c>
      <c r="G365" s="210" t="s">
        <v>218</v>
      </c>
      <c r="H365" s="211">
        <v>37.579999999999998</v>
      </c>
      <c r="I365" s="212"/>
      <c r="J365" s="213">
        <f>ROUND(I365*H365,2)</f>
        <v>0</v>
      </c>
      <c r="K365" s="209" t="s">
        <v>119</v>
      </c>
      <c r="L365" s="47"/>
      <c r="M365" s="214" t="s">
        <v>19</v>
      </c>
      <c r="N365" s="215" t="s">
        <v>43</v>
      </c>
      <c r="O365" s="87"/>
      <c r="P365" s="216">
        <f>O365*H365</f>
        <v>0</v>
      </c>
      <c r="Q365" s="216">
        <v>0.00175</v>
      </c>
      <c r="R365" s="216">
        <f>Q365*H365</f>
        <v>0.065765000000000004</v>
      </c>
      <c r="S365" s="216">
        <v>0</v>
      </c>
      <c r="T365" s="217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18" t="s">
        <v>258</v>
      </c>
      <c r="AT365" s="218" t="s">
        <v>115</v>
      </c>
      <c r="AU365" s="218" t="s">
        <v>121</v>
      </c>
      <c r="AY365" s="20" t="s">
        <v>112</v>
      </c>
      <c r="BE365" s="219">
        <f>IF(N365="základní",J365,0)</f>
        <v>0</v>
      </c>
      <c r="BF365" s="219">
        <f>IF(N365="snížená",J365,0)</f>
        <v>0</v>
      </c>
      <c r="BG365" s="219">
        <f>IF(N365="zákl. přenesená",J365,0)</f>
        <v>0</v>
      </c>
      <c r="BH365" s="219">
        <f>IF(N365="sníž. přenesená",J365,0)</f>
        <v>0</v>
      </c>
      <c r="BI365" s="219">
        <f>IF(N365="nulová",J365,0)</f>
        <v>0</v>
      </c>
      <c r="BJ365" s="20" t="s">
        <v>121</v>
      </c>
      <c r="BK365" s="219">
        <f>ROUND(I365*H365,2)</f>
        <v>0</v>
      </c>
      <c r="BL365" s="20" t="s">
        <v>258</v>
      </c>
      <c r="BM365" s="218" t="s">
        <v>630</v>
      </c>
    </row>
    <row r="366" s="2" customFormat="1">
      <c r="A366" s="41"/>
      <c r="B366" s="42"/>
      <c r="C366" s="43"/>
      <c r="D366" s="220" t="s">
        <v>123</v>
      </c>
      <c r="E366" s="43"/>
      <c r="F366" s="221" t="s">
        <v>631</v>
      </c>
      <c r="G366" s="43"/>
      <c r="H366" s="43"/>
      <c r="I366" s="222"/>
      <c r="J366" s="43"/>
      <c r="K366" s="43"/>
      <c r="L366" s="47"/>
      <c r="M366" s="223"/>
      <c r="N366" s="224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123</v>
      </c>
      <c r="AU366" s="20" t="s">
        <v>121</v>
      </c>
    </row>
    <row r="367" s="2" customFormat="1" ht="16.5" customHeight="1">
      <c r="A367" s="41"/>
      <c r="B367" s="42"/>
      <c r="C367" s="207" t="s">
        <v>632</v>
      </c>
      <c r="D367" s="207" t="s">
        <v>115</v>
      </c>
      <c r="E367" s="208" t="s">
        <v>633</v>
      </c>
      <c r="F367" s="209" t="s">
        <v>634</v>
      </c>
      <c r="G367" s="210" t="s">
        <v>218</v>
      </c>
      <c r="H367" s="211">
        <v>49</v>
      </c>
      <c r="I367" s="212"/>
      <c r="J367" s="213">
        <f>ROUND(I367*H367,2)</f>
        <v>0</v>
      </c>
      <c r="K367" s="209" t="s">
        <v>119</v>
      </c>
      <c r="L367" s="47"/>
      <c r="M367" s="214" t="s">
        <v>19</v>
      </c>
      <c r="N367" s="215" t="s">
        <v>43</v>
      </c>
      <c r="O367" s="87"/>
      <c r="P367" s="216">
        <f>O367*H367</f>
        <v>0</v>
      </c>
      <c r="Q367" s="216">
        <v>0</v>
      </c>
      <c r="R367" s="216">
        <f>Q367*H367</f>
        <v>0</v>
      </c>
      <c r="S367" s="216">
        <v>0</v>
      </c>
      <c r="T367" s="217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18" t="s">
        <v>258</v>
      </c>
      <c r="AT367" s="218" t="s">
        <v>115</v>
      </c>
      <c r="AU367" s="218" t="s">
        <v>121</v>
      </c>
      <c r="AY367" s="20" t="s">
        <v>112</v>
      </c>
      <c r="BE367" s="219">
        <f>IF(N367="základní",J367,0)</f>
        <v>0</v>
      </c>
      <c r="BF367" s="219">
        <f>IF(N367="snížená",J367,0)</f>
        <v>0</v>
      </c>
      <c r="BG367" s="219">
        <f>IF(N367="zákl. přenesená",J367,0)</f>
        <v>0</v>
      </c>
      <c r="BH367" s="219">
        <f>IF(N367="sníž. přenesená",J367,0)</f>
        <v>0</v>
      </c>
      <c r="BI367" s="219">
        <f>IF(N367="nulová",J367,0)</f>
        <v>0</v>
      </c>
      <c r="BJ367" s="20" t="s">
        <v>121</v>
      </c>
      <c r="BK367" s="219">
        <f>ROUND(I367*H367,2)</f>
        <v>0</v>
      </c>
      <c r="BL367" s="20" t="s">
        <v>258</v>
      </c>
      <c r="BM367" s="218" t="s">
        <v>635</v>
      </c>
    </row>
    <row r="368" s="2" customFormat="1">
      <c r="A368" s="41"/>
      <c r="B368" s="42"/>
      <c r="C368" s="43"/>
      <c r="D368" s="220" t="s">
        <v>123</v>
      </c>
      <c r="E368" s="43"/>
      <c r="F368" s="221" t="s">
        <v>636</v>
      </c>
      <c r="G368" s="43"/>
      <c r="H368" s="43"/>
      <c r="I368" s="222"/>
      <c r="J368" s="43"/>
      <c r="K368" s="43"/>
      <c r="L368" s="47"/>
      <c r="M368" s="223"/>
      <c r="N368" s="224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123</v>
      </c>
      <c r="AU368" s="20" t="s">
        <v>121</v>
      </c>
    </row>
    <row r="369" s="2" customFormat="1" ht="16.5" customHeight="1">
      <c r="A369" s="41"/>
      <c r="B369" s="42"/>
      <c r="C369" s="229" t="s">
        <v>637</v>
      </c>
      <c r="D369" s="229" t="s">
        <v>186</v>
      </c>
      <c r="E369" s="230" t="s">
        <v>638</v>
      </c>
      <c r="F369" s="231" t="s">
        <v>639</v>
      </c>
      <c r="G369" s="232" t="s">
        <v>218</v>
      </c>
      <c r="H369" s="233">
        <v>7</v>
      </c>
      <c r="I369" s="234"/>
      <c r="J369" s="235">
        <f>ROUND(I369*H369,2)</f>
        <v>0</v>
      </c>
      <c r="K369" s="231" t="s">
        <v>119</v>
      </c>
      <c r="L369" s="236"/>
      <c r="M369" s="237" t="s">
        <v>19</v>
      </c>
      <c r="N369" s="238" t="s">
        <v>43</v>
      </c>
      <c r="O369" s="87"/>
      <c r="P369" s="216">
        <f>O369*H369</f>
        <v>0</v>
      </c>
      <c r="Q369" s="216">
        <v>0.0017899999999999999</v>
      </c>
      <c r="R369" s="216">
        <f>Q369*H369</f>
        <v>0.01253</v>
      </c>
      <c r="S369" s="216">
        <v>0</v>
      </c>
      <c r="T369" s="217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18" t="s">
        <v>341</v>
      </c>
      <c r="AT369" s="218" t="s">
        <v>186</v>
      </c>
      <c r="AU369" s="218" t="s">
        <v>121</v>
      </c>
      <c r="AY369" s="20" t="s">
        <v>112</v>
      </c>
      <c r="BE369" s="219">
        <f>IF(N369="základní",J369,0)</f>
        <v>0</v>
      </c>
      <c r="BF369" s="219">
        <f>IF(N369="snížená",J369,0)</f>
        <v>0</v>
      </c>
      <c r="BG369" s="219">
        <f>IF(N369="zákl. přenesená",J369,0)</f>
        <v>0</v>
      </c>
      <c r="BH369" s="219">
        <f>IF(N369="sníž. přenesená",J369,0)</f>
        <v>0</v>
      </c>
      <c r="BI369" s="219">
        <f>IF(N369="nulová",J369,0)</f>
        <v>0</v>
      </c>
      <c r="BJ369" s="20" t="s">
        <v>121</v>
      </c>
      <c r="BK369" s="219">
        <f>ROUND(I369*H369,2)</f>
        <v>0</v>
      </c>
      <c r="BL369" s="20" t="s">
        <v>258</v>
      </c>
      <c r="BM369" s="218" t="s">
        <v>640</v>
      </c>
    </row>
    <row r="370" s="2" customFormat="1" ht="16.5" customHeight="1">
      <c r="A370" s="41"/>
      <c r="B370" s="42"/>
      <c r="C370" s="207" t="s">
        <v>641</v>
      </c>
      <c r="D370" s="207" t="s">
        <v>115</v>
      </c>
      <c r="E370" s="208" t="s">
        <v>642</v>
      </c>
      <c r="F370" s="209" t="s">
        <v>643</v>
      </c>
      <c r="G370" s="210" t="s">
        <v>360</v>
      </c>
      <c r="H370" s="211">
        <v>33</v>
      </c>
      <c r="I370" s="212"/>
      <c r="J370" s="213">
        <f>ROUND(I370*H370,2)</f>
        <v>0</v>
      </c>
      <c r="K370" s="209" t="s">
        <v>119</v>
      </c>
      <c r="L370" s="47"/>
      <c r="M370" s="214" t="s">
        <v>19</v>
      </c>
      <c r="N370" s="215" t="s">
        <v>43</v>
      </c>
      <c r="O370" s="87"/>
      <c r="P370" s="216">
        <f>O370*H370</f>
        <v>0</v>
      </c>
      <c r="Q370" s="216">
        <v>0</v>
      </c>
      <c r="R370" s="216">
        <f>Q370*H370</f>
        <v>0</v>
      </c>
      <c r="S370" s="216">
        <v>0</v>
      </c>
      <c r="T370" s="217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18" t="s">
        <v>258</v>
      </c>
      <c r="AT370" s="218" t="s">
        <v>115</v>
      </c>
      <c r="AU370" s="218" t="s">
        <v>121</v>
      </c>
      <c r="AY370" s="20" t="s">
        <v>112</v>
      </c>
      <c r="BE370" s="219">
        <f>IF(N370="základní",J370,0)</f>
        <v>0</v>
      </c>
      <c r="BF370" s="219">
        <f>IF(N370="snížená",J370,0)</f>
        <v>0</v>
      </c>
      <c r="BG370" s="219">
        <f>IF(N370="zákl. přenesená",J370,0)</f>
        <v>0</v>
      </c>
      <c r="BH370" s="219">
        <f>IF(N370="sníž. přenesená",J370,0)</f>
        <v>0</v>
      </c>
      <c r="BI370" s="219">
        <f>IF(N370="nulová",J370,0)</f>
        <v>0</v>
      </c>
      <c r="BJ370" s="20" t="s">
        <v>121</v>
      </c>
      <c r="BK370" s="219">
        <f>ROUND(I370*H370,2)</f>
        <v>0</v>
      </c>
      <c r="BL370" s="20" t="s">
        <v>258</v>
      </c>
      <c r="BM370" s="218" t="s">
        <v>644</v>
      </c>
    </row>
    <row r="371" s="2" customFormat="1">
      <c r="A371" s="41"/>
      <c r="B371" s="42"/>
      <c r="C371" s="43"/>
      <c r="D371" s="220" t="s">
        <v>123</v>
      </c>
      <c r="E371" s="43"/>
      <c r="F371" s="221" t="s">
        <v>645</v>
      </c>
      <c r="G371" s="43"/>
      <c r="H371" s="43"/>
      <c r="I371" s="222"/>
      <c r="J371" s="43"/>
      <c r="K371" s="43"/>
      <c r="L371" s="47"/>
      <c r="M371" s="223"/>
      <c r="N371" s="224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123</v>
      </c>
      <c r="AU371" s="20" t="s">
        <v>121</v>
      </c>
    </row>
    <row r="372" s="13" customFormat="1">
      <c r="A372" s="13"/>
      <c r="B372" s="239"/>
      <c r="C372" s="240"/>
      <c r="D372" s="241" t="s">
        <v>191</v>
      </c>
      <c r="E372" s="260" t="s">
        <v>19</v>
      </c>
      <c r="F372" s="242" t="s">
        <v>646</v>
      </c>
      <c r="G372" s="240"/>
      <c r="H372" s="243">
        <v>33</v>
      </c>
      <c r="I372" s="244"/>
      <c r="J372" s="240"/>
      <c r="K372" s="240"/>
      <c r="L372" s="245"/>
      <c r="M372" s="246"/>
      <c r="N372" s="247"/>
      <c r="O372" s="247"/>
      <c r="P372" s="247"/>
      <c r="Q372" s="247"/>
      <c r="R372" s="247"/>
      <c r="S372" s="247"/>
      <c r="T372" s="24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9" t="s">
        <v>191</v>
      </c>
      <c r="AU372" s="249" t="s">
        <v>121</v>
      </c>
      <c r="AV372" s="13" t="s">
        <v>121</v>
      </c>
      <c r="AW372" s="13" t="s">
        <v>32</v>
      </c>
      <c r="AX372" s="13" t="s">
        <v>79</v>
      </c>
      <c r="AY372" s="249" t="s">
        <v>112</v>
      </c>
    </row>
    <row r="373" s="2" customFormat="1" ht="16.5" customHeight="1">
      <c r="A373" s="41"/>
      <c r="B373" s="42"/>
      <c r="C373" s="229" t="s">
        <v>647</v>
      </c>
      <c r="D373" s="229" t="s">
        <v>186</v>
      </c>
      <c r="E373" s="230" t="s">
        <v>648</v>
      </c>
      <c r="F373" s="231" t="s">
        <v>649</v>
      </c>
      <c r="G373" s="232" t="s">
        <v>360</v>
      </c>
      <c r="H373" s="233">
        <v>33</v>
      </c>
      <c r="I373" s="234"/>
      <c r="J373" s="235">
        <f>ROUND(I373*H373,2)</f>
        <v>0</v>
      </c>
      <c r="K373" s="231" t="s">
        <v>119</v>
      </c>
      <c r="L373" s="236"/>
      <c r="M373" s="237" t="s">
        <v>19</v>
      </c>
      <c r="N373" s="238" t="s">
        <v>43</v>
      </c>
      <c r="O373" s="87"/>
      <c r="P373" s="216">
        <f>O373*H373</f>
        <v>0</v>
      </c>
      <c r="Q373" s="216">
        <v>0.00033</v>
      </c>
      <c r="R373" s="216">
        <f>Q373*H373</f>
        <v>0.01089</v>
      </c>
      <c r="S373" s="216">
        <v>0</v>
      </c>
      <c r="T373" s="217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18" t="s">
        <v>341</v>
      </c>
      <c r="AT373" s="218" t="s">
        <v>186</v>
      </c>
      <c r="AU373" s="218" t="s">
        <v>121</v>
      </c>
      <c r="AY373" s="20" t="s">
        <v>112</v>
      </c>
      <c r="BE373" s="219">
        <f>IF(N373="základní",J373,0)</f>
        <v>0</v>
      </c>
      <c r="BF373" s="219">
        <f>IF(N373="snížená",J373,0)</f>
        <v>0</v>
      </c>
      <c r="BG373" s="219">
        <f>IF(N373="zákl. přenesená",J373,0)</f>
        <v>0</v>
      </c>
      <c r="BH373" s="219">
        <f>IF(N373="sníž. přenesená",J373,0)</f>
        <v>0</v>
      </c>
      <c r="BI373" s="219">
        <f>IF(N373="nulová",J373,0)</f>
        <v>0</v>
      </c>
      <c r="BJ373" s="20" t="s">
        <v>121</v>
      </c>
      <c r="BK373" s="219">
        <f>ROUND(I373*H373,2)</f>
        <v>0</v>
      </c>
      <c r="BL373" s="20" t="s">
        <v>258</v>
      </c>
      <c r="BM373" s="218" t="s">
        <v>650</v>
      </c>
    </row>
    <row r="374" s="2" customFormat="1" ht="16.5" customHeight="1">
      <c r="A374" s="41"/>
      <c r="B374" s="42"/>
      <c r="C374" s="207" t="s">
        <v>651</v>
      </c>
      <c r="D374" s="207" t="s">
        <v>115</v>
      </c>
      <c r="E374" s="208" t="s">
        <v>652</v>
      </c>
      <c r="F374" s="209" t="s">
        <v>653</v>
      </c>
      <c r="G374" s="210" t="s">
        <v>360</v>
      </c>
      <c r="H374" s="211">
        <v>6</v>
      </c>
      <c r="I374" s="212"/>
      <c r="J374" s="213">
        <f>ROUND(I374*H374,2)</f>
        <v>0</v>
      </c>
      <c r="K374" s="209" t="s">
        <v>119</v>
      </c>
      <c r="L374" s="47"/>
      <c r="M374" s="214" t="s">
        <v>19</v>
      </c>
      <c r="N374" s="215" t="s">
        <v>43</v>
      </c>
      <c r="O374" s="87"/>
      <c r="P374" s="216">
        <f>O374*H374</f>
        <v>0</v>
      </c>
      <c r="Q374" s="216">
        <v>0</v>
      </c>
      <c r="R374" s="216">
        <f>Q374*H374</f>
        <v>0</v>
      </c>
      <c r="S374" s="216">
        <v>0</v>
      </c>
      <c r="T374" s="217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18" t="s">
        <v>258</v>
      </c>
      <c r="AT374" s="218" t="s">
        <v>115</v>
      </c>
      <c r="AU374" s="218" t="s">
        <v>121</v>
      </c>
      <c r="AY374" s="20" t="s">
        <v>112</v>
      </c>
      <c r="BE374" s="219">
        <f>IF(N374="základní",J374,0)</f>
        <v>0</v>
      </c>
      <c r="BF374" s="219">
        <f>IF(N374="snížená",J374,0)</f>
        <v>0</v>
      </c>
      <c r="BG374" s="219">
        <f>IF(N374="zákl. přenesená",J374,0)</f>
        <v>0</v>
      </c>
      <c r="BH374" s="219">
        <f>IF(N374="sníž. přenesená",J374,0)</f>
        <v>0</v>
      </c>
      <c r="BI374" s="219">
        <f>IF(N374="nulová",J374,0)</f>
        <v>0</v>
      </c>
      <c r="BJ374" s="20" t="s">
        <v>121</v>
      </c>
      <c r="BK374" s="219">
        <f>ROUND(I374*H374,2)</f>
        <v>0</v>
      </c>
      <c r="BL374" s="20" t="s">
        <v>258</v>
      </c>
      <c r="BM374" s="218" t="s">
        <v>654</v>
      </c>
    </row>
    <row r="375" s="2" customFormat="1">
      <c r="A375" s="41"/>
      <c r="B375" s="42"/>
      <c r="C375" s="43"/>
      <c r="D375" s="220" t="s">
        <v>123</v>
      </c>
      <c r="E375" s="43"/>
      <c r="F375" s="221" t="s">
        <v>655</v>
      </c>
      <c r="G375" s="43"/>
      <c r="H375" s="43"/>
      <c r="I375" s="222"/>
      <c r="J375" s="43"/>
      <c r="K375" s="43"/>
      <c r="L375" s="47"/>
      <c r="M375" s="223"/>
      <c r="N375" s="224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123</v>
      </c>
      <c r="AU375" s="20" t="s">
        <v>121</v>
      </c>
    </row>
    <row r="376" s="2" customFormat="1" ht="16.5" customHeight="1">
      <c r="A376" s="41"/>
      <c r="B376" s="42"/>
      <c r="C376" s="229" t="s">
        <v>656</v>
      </c>
      <c r="D376" s="229" t="s">
        <v>186</v>
      </c>
      <c r="E376" s="230" t="s">
        <v>657</v>
      </c>
      <c r="F376" s="231" t="s">
        <v>658</v>
      </c>
      <c r="G376" s="232" t="s">
        <v>360</v>
      </c>
      <c r="H376" s="233">
        <v>6</v>
      </c>
      <c r="I376" s="234"/>
      <c r="J376" s="235">
        <f>ROUND(I376*H376,2)</f>
        <v>0</v>
      </c>
      <c r="K376" s="231" t="s">
        <v>119</v>
      </c>
      <c r="L376" s="236"/>
      <c r="M376" s="237" t="s">
        <v>19</v>
      </c>
      <c r="N376" s="238" t="s">
        <v>43</v>
      </c>
      <c r="O376" s="87"/>
      <c r="P376" s="216">
        <f>O376*H376</f>
        <v>0</v>
      </c>
      <c r="Q376" s="216">
        <v>0.00068000000000000005</v>
      </c>
      <c r="R376" s="216">
        <f>Q376*H376</f>
        <v>0.0040800000000000003</v>
      </c>
      <c r="S376" s="216">
        <v>0</v>
      </c>
      <c r="T376" s="217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8" t="s">
        <v>341</v>
      </c>
      <c r="AT376" s="218" t="s">
        <v>186</v>
      </c>
      <c r="AU376" s="218" t="s">
        <v>121</v>
      </c>
      <c r="AY376" s="20" t="s">
        <v>112</v>
      </c>
      <c r="BE376" s="219">
        <f>IF(N376="základní",J376,0)</f>
        <v>0</v>
      </c>
      <c r="BF376" s="219">
        <f>IF(N376="snížená",J376,0)</f>
        <v>0</v>
      </c>
      <c r="BG376" s="219">
        <f>IF(N376="zákl. přenesená",J376,0)</f>
        <v>0</v>
      </c>
      <c r="BH376" s="219">
        <f>IF(N376="sníž. přenesená",J376,0)</f>
        <v>0</v>
      </c>
      <c r="BI376" s="219">
        <f>IF(N376="nulová",J376,0)</f>
        <v>0</v>
      </c>
      <c r="BJ376" s="20" t="s">
        <v>121</v>
      </c>
      <c r="BK376" s="219">
        <f>ROUND(I376*H376,2)</f>
        <v>0</v>
      </c>
      <c r="BL376" s="20" t="s">
        <v>258</v>
      </c>
      <c r="BM376" s="218" t="s">
        <v>659</v>
      </c>
    </row>
    <row r="377" s="2" customFormat="1" ht="24.15" customHeight="1">
      <c r="A377" s="41"/>
      <c r="B377" s="42"/>
      <c r="C377" s="207" t="s">
        <v>660</v>
      </c>
      <c r="D377" s="207" t="s">
        <v>115</v>
      </c>
      <c r="E377" s="208" t="s">
        <v>661</v>
      </c>
      <c r="F377" s="209" t="s">
        <v>662</v>
      </c>
      <c r="G377" s="210" t="s">
        <v>320</v>
      </c>
      <c r="H377" s="211">
        <v>0.092999999999999999</v>
      </c>
      <c r="I377" s="212"/>
      <c r="J377" s="213">
        <f>ROUND(I377*H377,2)</f>
        <v>0</v>
      </c>
      <c r="K377" s="209" t="s">
        <v>119</v>
      </c>
      <c r="L377" s="47"/>
      <c r="M377" s="214" t="s">
        <v>19</v>
      </c>
      <c r="N377" s="215" t="s">
        <v>43</v>
      </c>
      <c r="O377" s="87"/>
      <c r="P377" s="216">
        <f>O377*H377</f>
        <v>0</v>
      </c>
      <c r="Q377" s="216">
        <v>0</v>
      </c>
      <c r="R377" s="216">
        <f>Q377*H377</f>
        <v>0</v>
      </c>
      <c r="S377" s="216">
        <v>0</v>
      </c>
      <c r="T377" s="217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18" t="s">
        <v>258</v>
      </c>
      <c r="AT377" s="218" t="s">
        <v>115</v>
      </c>
      <c r="AU377" s="218" t="s">
        <v>121</v>
      </c>
      <c r="AY377" s="20" t="s">
        <v>112</v>
      </c>
      <c r="BE377" s="219">
        <f>IF(N377="základní",J377,0)</f>
        <v>0</v>
      </c>
      <c r="BF377" s="219">
        <f>IF(N377="snížená",J377,0)</f>
        <v>0</v>
      </c>
      <c r="BG377" s="219">
        <f>IF(N377="zákl. přenesená",J377,0)</f>
        <v>0</v>
      </c>
      <c r="BH377" s="219">
        <f>IF(N377="sníž. přenesená",J377,0)</f>
        <v>0</v>
      </c>
      <c r="BI377" s="219">
        <f>IF(N377="nulová",J377,0)</f>
        <v>0</v>
      </c>
      <c r="BJ377" s="20" t="s">
        <v>121</v>
      </c>
      <c r="BK377" s="219">
        <f>ROUND(I377*H377,2)</f>
        <v>0</v>
      </c>
      <c r="BL377" s="20" t="s">
        <v>258</v>
      </c>
      <c r="BM377" s="218" t="s">
        <v>663</v>
      </c>
    </row>
    <row r="378" s="2" customFormat="1">
      <c r="A378" s="41"/>
      <c r="B378" s="42"/>
      <c r="C378" s="43"/>
      <c r="D378" s="220" t="s">
        <v>123</v>
      </c>
      <c r="E378" s="43"/>
      <c r="F378" s="221" t="s">
        <v>664</v>
      </c>
      <c r="G378" s="43"/>
      <c r="H378" s="43"/>
      <c r="I378" s="222"/>
      <c r="J378" s="43"/>
      <c r="K378" s="43"/>
      <c r="L378" s="47"/>
      <c r="M378" s="223"/>
      <c r="N378" s="224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123</v>
      </c>
      <c r="AU378" s="20" t="s">
        <v>121</v>
      </c>
    </row>
    <row r="379" s="12" customFormat="1" ht="22.8" customHeight="1">
      <c r="A379" s="12"/>
      <c r="B379" s="191"/>
      <c r="C379" s="192"/>
      <c r="D379" s="193" t="s">
        <v>70</v>
      </c>
      <c r="E379" s="205" t="s">
        <v>665</v>
      </c>
      <c r="F379" s="205" t="s">
        <v>666</v>
      </c>
      <c r="G379" s="192"/>
      <c r="H379" s="192"/>
      <c r="I379" s="195"/>
      <c r="J379" s="206">
        <f>BK379</f>
        <v>0</v>
      </c>
      <c r="K379" s="192"/>
      <c r="L379" s="197"/>
      <c r="M379" s="198"/>
      <c r="N379" s="199"/>
      <c r="O379" s="199"/>
      <c r="P379" s="200">
        <f>SUM(P380:P424)</f>
        <v>0</v>
      </c>
      <c r="Q379" s="199"/>
      <c r="R379" s="200">
        <f>SUM(R380:R424)</f>
        <v>4.1329956599999997</v>
      </c>
      <c r="S379" s="199"/>
      <c r="T379" s="201">
        <f>SUM(T380:T424)</f>
        <v>0.12429999999999999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02" t="s">
        <v>121</v>
      </c>
      <c r="AT379" s="203" t="s">
        <v>70</v>
      </c>
      <c r="AU379" s="203" t="s">
        <v>79</v>
      </c>
      <c r="AY379" s="202" t="s">
        <v>112</v>
      </c>
      <c r="BK379" s="204">
        <f>SUM(BK380:BK424)</f>
        <v>0</v>
      </c>
    </row>
    <row r="380" s="2" customFormat="1" ht="21.75" customHeight="1">
      <c r="A380" s="41"/>
      <c r="B380" s="42"/>
      <c r="C380" s="207" t="s">
        <v>667</v>
      </c>
      <c r="D380" s="207" t="s">
        <v>115</v>
      </c>
      <c r="E380" s="208" t="s">
        <v>668</v>
      </c>
      <c r="F380" s="209" t="s">
        <v>669</v>
      </c>
      <c r="G380" s="210" t="s">
        <v>175</v>
      </c>
      <c r="H380" s="211">
        <v>61.338000000000001</v>
      </c>
      <c r="I380" s="212"/>
      <c r="J380" s="213">
        <f>ROUND(I380*H380,2)</f>
        <v>0</v>
      </c>
      <c r="K380" s="209" t="s">
        <v>119</v>
      </c>
      <c r="L380" s="47"/>
      <c r="M380" s="214" t="s">
        <v>19</v>
      </c>
      <c r="N380" s="215" t="s">
        <v>43</v>
      </c>
      <c r="O380" s="87"/>
      <c r="P380" s="216">
        <f>O380*H380</f>
        <v>0</v>
      </c>
      <c r="Q380" s="216">
        <v>0.00025999999999999998</v>
      </c>
      <c r="R380" s="216">
        <f>Q380*H380</f>
        <v>0.015947879999999998</v>
      </c>
      <c r="S380" s="216">
        <v>0</v>
      </c>
      <c r="T380" s="217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18" t="s">
        <v>258</v>
      </c>
      <c r="AT380" s="218" t="s">
        <v>115</v>
      </c>
      <c r="AU380" s="218" t="s">
        <v>121</v>
      </c>
      <c r="AY380" s="20" t="s">
        <v>112</v>
      </c>
      <c r="BE380" s="219">
        <f>IF(N380="základní",J380,0)</f>
        <v>0</v>
      </c>
      <c r="BF380" s="219">
        <f>IF(N380="snížená",J380,0)</f>
        <v>0</v>
      </c>
      <c r="BG380" s="219">
        <f>IF(N380="zákl. přenesená",J380,0)</f>
        <v>0</v>
      </c>
      <c r="BH380" s="219">
        <f>IF(N380="sníž. přenesená",J380,0)</f>
        <v>0</v>
      </c>
      <c r="BI380" s="219">
        <f>IF(N380="nulová",J380,0)</f>
        <v>0</v>
      </c>
      <c r="BJ380" s="20" t="s">
        <v>121</v>
      </c>
      <c r="BK380" s="219">
        <f>ROUND(I380*H380,2)</f>
        <v>0</v>
      </c>
      <c r="BL380" s="20" t="s">
        <v>258</v>
      </c>
      <c r="BM380" s="218" t="s">
        <v>670</v>
      </c>
    </row>
    <row r="381" s="2" customFormat="1">
      <c r="A381" s="41"/>
      <c r="B381" s="42"/>
      <c r="C381" s="43"/>
      <c r="D381" s="220" t="s">
        <v>123</v>
      </c>
      <c r="E381" s="43"/>
      <c r="F381" s="221" t="s">
        <v>671</v>
      </c>
      <c r="G381" s="43"/>
      <c r="H381" s="43"/>
      <c r="I381" s="222"/>
      <c r="J381" s="43"/>
      <c r="K381" s="43"/>
      <c r="L381" s="47"/>
      <c r="M381" s="223"/>
      <c r="N381" s="224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123</v>
      </c>
      <c r="AU381" s="20" t="s">
        <v>121</v>
      </c>
    </row>
    <row r="382" s="14" customFormat="1">
      <c r="A382" s="14"/>
      <c r="B382" s="250"/>
      <c r="C382" s="251"/>
      <c r="D382" s="241" t="s">
        <v>191</v>
      </c>
      <c r="E382" s="252" t="s">
        <v>19</v>
      </c>
      <c r="F382" s="253" t="s">
        <v>429</v>
      </c>
      <c r="G382" s="251"/>
      <c r="H382" s="252" t="s">
        <v>19</v>
      </c>
      <c r="I382" s="254"/>
      <c r="J382" s="251"/>
      <c r="K382" s="251"/>
      <c r="L382" s="255"/>
      <c r="M382" s="256"/>
      <c r="N382" s="257"/>
      <c r="O382" s="257"/>
      <c r="P382" s="257"/>
      <c r="Q382" s="257"/>
      <c r="R382" s="257"/>
      <c r="S382" s="257"/>
      <c r="T382" s="258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9" t="s">
        <v>191</v>
      </c>
      <c r="AU382" s="259" t="s">
        <v>121</v>
      </c>
      <c r="AV382" s="14" t="s">
        <v>79</v>
      </c>
      <c r="AW382" s="14" t="s">
        <v>32</v>
      </c>
      <c r="AX382" s="14" t="s">
        <v>71</v>
      </c>
      <c r="AY382" s="259" t="s">
        <v>112</v>
      </c>
    </row>
    <row r="383" s="13" customFormat="1">
      <c r="A383" s="13"/>
      <c r="B383" s="239"/>
      <c r="C383" s="240"/>
      <c r="D383" s="241" t="s">
        <v>191</v>
      </c>
      <c r="E383" s="260" t="s">
        <v>19</v>
      </c>
      <c r="F383" s="242" t="s">
        <v>430</v>
      </c>
      <c r="G383" s="240"/>
      <c r="H383" s="243">
        <v>37.488</v>
      </c>
      <c r="I383" s="244"/>
      <c r="J383" s="240"/>
      <c r="K383" s="240"/>
      <c r="L383" s="245"/>
      <c r="M383" s="246"/>
      <c r="N383" s="247"/>
      <c r="O383" s="247"/>
      <c r="P383" s="247"/>
      <c r="Q383" s="247"/>
      <c r="R383" s="247"/>
      <c r="S383" s="247"/>
      <c r="T383" s="24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9" t="s">
        <v>191</v>
      </c>
      <c r="AU383" s="249" t="s">
        <v>121</v>
      </c>
      <c r="AV383" s="13" t="s">
        <v>121</v>
      </c>
      <c r="AW383" s="13" t="s">
        <v>32</v>
      </c>
      <c r="AX383" s="13" t="s">
        <v>71</v>
      </c>
      <c r="AY383" s="249" t="s">
        <v>112</v>
      </c>
    </row>
    <row r="384" s="14" customFormat="1">
      <c r="A384" s="14"/>
      <c r="B384" s="250"/>
      <c r="C384" s="251"/>
      <c r="D384" s="241" t="s">
        <v>191</v>
      </c>
      <c r="E384" s="252" t="s">
        <v>19</v>
      </c>
      <c r="F384" s="253" t="s">
        <v>422</v>
      </c>
      <c r="G384" s="251"/>
      <c r="H384" s="252" t="s">
        <v>19</v>
      </c>
      <c r="I384" s="254"/>
      <c r="J384" s="251"/>
      <c r="K384" s="251"/>
      <c r="L384" s="255"/>
      <c r="M384" s="256"/>
      <c r="N384" s="257"/>
      <c r="O384" s="257"/>
      <c r="P384" s="257"/>
      <c r="Q384" s="257"/>
      <c r="R384" s="257"/>
      <c r="S384" s="257"/>
      <c r="T384" s="258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9" t="s">
        <v>191</v>
      </c>
      <c r="AU384" s="259" t="s">
        <v>121</v>
      </c>
      <c r="AV384" s="14" t="s">
        <v>79</v>
      </c>
      <c r="AW384" s="14" t="s">
        <v>32</v>
      </c>
      <c r="AX384" s="14" t="s">
        <v>71</v>
      </c>
      <c r="AY384" s="259" t="s">
        <v>112</v>
      </c>
    </row>
    <row r="385" s="13" customFormat="1">
      <c r="A385" s="13"/>
      <c r="B385" s="239"/>
      <c r="C385" s="240"/>
      <c r="D385" s="241" t="s">
        <v>191</v>
      </c>
      <c r="E385" s="260" t="s">
        <v>19</v>
      </c>
      <c r="F385" s="242" t="s">
        <v>672</v>
      </c>
      <c r="G385" s="240"/>
      <c r="H385" s="243">
        <v>23.850000000000001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9" t="s">
        <v>191</v>
      </c>
      <c r="AU385" s="249" t="s">
        <v>121</v>
      </c>
      <c r="AV385" s="13" t="s">
        <v>121</v>
      </c>
      <c r="AW385" s="13" t="s">
        <v>32</v>
      </c>
      <c r="AX385" s="13" t="s">
        <v>71</v>
      </c>
      <c r="AY385" s="249" t="s">
        <v>112</v>
      </c>
    </row>
    <row r="386" s="16" customFormat="1">
      <c r="A386" s="16"/>
      <c r="B386" s="272"/>
      <c r="C386" s="273"/>
      <c r="D386" s="241" t="s">
        <v>191</v>
      </c>
      <c r="E386" s="274" t="s">
        <v>19</v>
      </c>
      <c r="F386" s="275" t="s">
        <v>230</v>
      </c>
      <c r="G386" s="273"/>
      <c r="H386" s="276">
        <v>61.338000000000001</v>
      </c>
      <c r="I386" s="277"/>
      <c r="J386" s="273"/>
      <c r="K386" s="273"/>
      <c r="L386" s="278"/>
      <c r="M386" s="279"/>
      <c r="N386" s="280"/>
      <c r="O386" s="280"/>
      <c r="P386" s="280"/>
      <c r="Q386" s="280"/>
      <c r="R386" s="280"/>
      <c r="S386" s="280"/>
      <c r="T386" s="281"/>
      <c r="U386" s="16"/>
      <c r="V386" s="16"/>
      <c r="W386" s="16"/>
      <c r="X386" s="16"/>
      <c r="Y386" s="16"/>
      <c r="Z386" s="16"/>
      <c r="AA386" s="16"/>
      <c r="AB386" s="16"/>
      <c r="AC386" s="16"/>
      <c r="AD386" s="16"/>
      <c r="AE386" s="16"/>
      <c r="AT386" s="282" t="s">
        <v>191</v>
      </c>
      <c r="AU386" s="282" t="s">
        <v>121</v>
      </c>
      <c r="AV386" s="16" t="s">
        <v>120</v>
      </c>
      <c r="AW386" s="16" t="s">
        <v>32</v>
      </c>
      <c r="AX386" s="16" t="s">
        <v>79</v>
      </c>
      <c r="AY386" s="282" t="s">
        <v>112</v>
      </c>
    </row>
    <row r="387" s="2" customFormat="1" ht="16.5" customHeight="1">
      <c r="A387" s="41"/>
      <c r="B387" s="42"/>
      <c r="C387" s="229" t="s">
        <v>450</v>
      </c>
      <c r="D387" s="229" t="s">
        <v>186</v>
      </c>
      <c r="E387" s="230" t="s">
        <v>673</v>
      </c>
      <c r="F387" s="231" t="s">
        <v>674</v>
      </c>
      <c r="G387" s="232" t="s">
        <v>175</v>
      </c>
      <c r="H387" s="233">
        <v>61.338000000000001</v>
      </c>
      <c r="I387" s="234"/>
      <c r="J387" s="235">
        <f>ROUND(I387*H387,2)</f>
        <v>0</v>
      </c>
      <c r="K387" s="231" t="s">
        <v>119</v>
      </c>
      <c r="L387" s="236"/>
      <c r="M387" s="237" t="s">
        <v>19</v>
      </c>
      <c r="N387" s="238" t="s">
        <v>43</v>
      </c>
      <c r="O387" s="87"/>
      <c r="P387" s="216">
        <f>O387*H387</f>
        <v>0</v>
      </c>
      <c r="Q387" s="216">
        <v>0.036810000000000002</v>
      </c>
      <c r="R387" s="216">
        <f>Q387*H387</f>
        <v>2.2578517800000002</v>
      </c>
      <c r="S387" s="216">
        <v>0</v>
      </c>
      <c r="T387" s="217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18" t="s">
        <v>341</v>
      </c>
      <c r="AT387" s="218" t="s">
        <v>186</v>
      </c>
      <c r="AU387" s="218" t="s">
        <v>121</v>
      </c>
      <c r="AY387" s="20" t="s">
        <v>112</v>
      </c>
      <c r="BE387" s="219">
        <f>IF(N387="základní",J387,0)</f>
        <v>0</v>
      </c>
      <c r="BF387" s="219">
        <f>IF(N387="snížená",J387,0)</f>
        <v>0</v>
      </c>
      <c r="BG387" s="219">
        <f>IF(N387="zákl. přenesená",J387,0)</f>
        <v>0</v>
      </c>
      <c r="BH387" s="219">
        <f>IF(N387="sníž. přenesená",J387,0)</f>
        <v>0</v>
      </c>
      <c r="BI387" s="219">
        <f>IF(N387="nulová",J387,0)</f>
        <v>0</v>
      </c>
      <c r="BJ387" s="20" t="s">
        <v>121</v>
      </c>
      <c r="BK387" s="219">
        <f>ROUND(I387*H387,2)</f>
        <v>0</v>
      </c>
      <c r="BL387" s="20" t="s">
        <v>258</v>
      </c>
      <c r="BM387" s="218" t="s">
        <v>675</v>
      </c>
    </row>
    <row r="388" s="2" customFormat="1" ht="24.15" customHeight="1">
      <c r="A388" s="41"/>
      <c r="B388" s="42"/>
      <c r="C388" s="207" t="s">
        <v>676</v>
      </c>
      <c r="D388" s="207" t="s">
        <v>115</v>
      </c>
      <c r="E388" s="208" t="s">
        <v>677</v>
      </c>
      <c r="F388" s="209" t="s">
        <v>678</v>
      </c>
      <c r="G388" s="210" t="s">
        <v>360</v>
      </c>
      <c r="H388" s="211">
        <v>23</v>
      </c>
      <c r="I388" s="212"/>
      <c r="J388" s="213">
        <f>ROUND(I388*H388,2)</f>
        <v>0</v>
      </c>
      <c r="K388" s="209" t="s">
        <v>119</v>
      </c>
      <c r="L388" s="47"/>
      <c r="M388" s="214" t="s">
        <v>19</v>
      </c>
      <c r="N388" s="215" t="s">
        <v>43</v>
      </c>
      <c r="O388" s="87"/>
      <c r="P388" s="216">
        <f>O388*H388</f>
        <v>0</v>
      </c>
      <c r="Q388" s="216">
        <v>0.00024000000000000001</v>
      </c>
      <c r="R388" s="216">
        <f>Q388*H388</f>
        <v>0.0055199999999999997</v>
      </c>
      <c r="S388" s="216">
        <v>0</v>
      </c>
      <c r="T388" s="217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18" t="s">
        <v>258</v>
      </c>
      <c r="AT388" s="218" t="s">
        <v>115</v>
      </c>
      <c r="AU388" s="218" t="s">
        <v>121</v>
      </c>
      <c r="AY388" s="20" t="s">
        <v>112</v>
      </c>
      <c r="BE388" s="219">
        <f>IF(N388="základní",J388,0)</f>
        <v>0</v>
      </c>
      <c r="BF388" s="219">
        <f>IF(N388="snížená",J388,0)</f>
        <v>0</v>
      </c>
      <c r="BG388" s="219">
        <f>IF(N388="zákl. přenesená",J388,0)</f>
        <v>0</v>
      </c>
      <c r="BH388" s="219">
        <f>IF(N388="sníž. přenesená",J388,0)</f>
        <v>0</v>
      </c>
      <c r="BI388" s="219">
        <f>IF(N388="nulová",J388,0)</f>
        <v>0</v>
      </c>
      <c r="BJ388" s="20" t="s">
        <v>121</v>
      </c>
      <c r="BK388" s="219">
        <f>ROUND(I388*H388,2)</f>
        <v>0</v>
      </c>
      <c r="BL388" s="20" t="s">
        <v>258</v>
      </c>
      <c r="BM388" s="218" t="s">
        <v>679</v>
      </c>
    </row>
    <row r="389" s="2" customFormat="1">
      <c r="A389" s="41"/>
      <c r="B389" s="42"/>
      <c r="C389" s="43"/>
      <c r="D389" s="220" t="s">
        <v>123</v>
      </c>
      <c r="E389" s="43"/>
      <c r="F389" s="221" t="s">
        <v>680</v>
      </c>
      <c r="G389" s="43"/>
      <c r="H389" s="43"/>
      <c r="I389" s="222"/>
      <c r="J389" s="43"/>
      <c r="K389" s="43"/>
      <c r="L389" s="47"/>
      <c r="M389" s="223"/>
      <c r="N389" s="224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0" t="s">
        <v>123</v>
      </c>
      <c r="AU389" s="20" t="s">
        <v>121</v>
      </c>
    </row>
    <row r="390" s="2" customFormat="1" ht="16.5" customHeight="1">
      <c r="A390" s="41"/>
      <c r="B390" s="42"/>
      <c r="C390" s="229" t="s">
        <v>681</v>
      </c>
      <c r="D390" s="229" t="s">
        <v>186</v>
      </c>
      <c r="E390" s="230" t="s">
        <v>682</v>
      </c>
      <c r="F390" s="231" t="s">
        <v>683</v>
      </c>
      <c r="G390" s="232" t="s">
        <v>175</v>
      </c>
      <c r="H390" s="233">
        <v>47.024999999999999</v>
      </c>
      <c r="I390" s="234"/>
      <c r="J390" s="235">
        <f>ROUND(I390*H390,2)</f>
        <v>0</v>
      </c>
      <c r="K390" s="231" t="s">
        <v>119</v>
      </c>
      <c r="L390" s="236"/>
      <c r="M390" s="237" t="s">
        <v>19</v>
      </c>
      <c r="N390" s="238" t="s">
        <v>43</v>
      </c>
      <c r="O390" s="87"/>
      <c r="P390" s="216">
        <f>O390*H390</f>
        <v>0</v>
      </c>
      <c r="Q390" s="216">
        <v>0.037039999999999997</v>
      </c>
      <c r="R390" s="216">
        <f>Q390*H390</f>
        <v>1.7418059999999997</v>
      </c>
      <c r="S390" s="216">
        <v>0</v>
      </c>
      <c r="T390" s="217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18" t="s">
        <v>341</v>
      </c>
      <c r="AT390" s="218" t="s">
        <v>186</v>
      </c>
      <c r="AU390" s="218" t="s">
        <v>121</v>
      </c>
      <c r="AY390" s="20" t="s">
        <v>112</v>
      </c>
      <c r="BE390" s="219">
        <f>IF(N390="základní",J390,0)</f>
        <v>0</v>
      </c>
      <c r="BF390" s="219">
        <f>IF(N390="snížená",J390,0)</f>
        <v>0</v>
      </c>
      <c r="BG390" s="219">
        <f>IF(N390="zákl. přenesená",J390,0)</f>
        <v>0</v>
      </c>
      <c r="BH390" s="219">
        <f>IF(N390="sníž. přenesená",J390,0)</f>
        <v>0</v>
      </c>
      <c r="BI390" s="219">
        <f>IF(N390="nulová",J390,0)</f>
        <v>0</v>
      </c>
      <c r="BJ390" s="20" t="s">
        <v>121</v>
      </c>
      <c r="BK390" s="219">
        <f>ROUND(I390*H390,2)</f>
        <v>0</v>
      </c>
      <c r="BL390" s="20" t="s">
        <v>258</v>
      </c>
      <c r="BM390" s="218" t="s">
        <v>684</v>
      </c>
    </row>
    <row r="391" s="14" customFormat="1">
      <c r="A391" s="14"/>
      <c r="B391" s="250"/>
      <c r="C391" s="251"/>
      <c r="D391" s="241" t="s">
        <v>191</v>
      </c>
      <c r="E391" s="252" t="s">
        <v>19</v>
      </c>
      <c r="F391" s="253" t="s">
        <v>429</v>
      </c>
      <c r="G391" s="251"/>
      <c r="H391" s="252" t="s">
        <v>19</v>
      </c>
      <c r="I391" s="254"/>
      <c r="J391" s="251"/>
      <c r="K391" s="251"/>
      <c r="L391" s="255"/>
      <c r="M391" s="256"/>
      <c r="N391" s="257"/>
      <c r="O391" s="257"/>
      <c r="P391" s="257"/>
      <c r="Q391" s="257"/>
      <c r="R391" s="257"/>
      <c r="S391" s="257"/>
      <c r="T391" s="258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9" t="s">
        <v>191</v>
      </c>
      <c r="AU391" s="259" t="s">
        <v>121</v>
      </c>
      <c r="AV391" s="14" t="s">
        <v>79</v>
      </c>
      <c r="AW391" s="14" t="s">
        <v>32</v>
      </c>
      <c r="AX391" s="14" t="s">
        <v>71</v>
      </c>
      <c r="AY391" s="259" t="s">
        <v>112</v>
      </c>
    </row>
    <row r="392" s="13" customFormat="1">
      <c r="A392" s="13"/>
      <c r="B392" s="239"/>
      <c r="C392" s="240"/>
      <c r="D392" s="241" t="s">
        <v>191</v>
      </c>
      <c r="E392" s="260" t="s">
        <v>19</v>
      </c>
      <c r="F392" s="242" t="s">
        <v>437</v>
      </c>
      <c r="G392" s="240"/>
      <c r="H392" s="243">
        <v>34.200000000000003</v>
      </c>
      <c r="I392" s="244"/>
      <c r="J392" s="240"/>
      <c r="K392" s="240"/>
      <c r="L392" s="245"/>
      <c r="M392" s="246"/>
      <c r="N392" s="247"/>
      <c r="O392" s="247"/>
      <c r="P392" s="247"/>
      <c r="Q392" s="247"/>
      <c r="R392" s="247"/>
      <c r="S392" s="247"/>
      <c r="T392" s="24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9" t="s">
        <v>191</v>
      </c>
      <c r="AU392" s="249" t="s">
        <v>121</v>
      </c>
      <c r="AV392" s="13" t="s">
        <v>121</v>
      </c>
      <c r="AW392" s="13" t="s">
        <v>32</v>
      </c>
      <c r="AX392" s="13" t="s">
        <v>71</v>
      </c>
      <c r="AY392" s="249" t="s">
        <v>112</v>
      </c>
    </row>
    <row r="393" s="14" customFormat="1">
      <c r="A393" s="14"/>
      <c r="B393" s="250"/>
      <c r="C393" s="251"/>
      <c r="D393" s="241" t="s">
        <v>191</v>
      </c>
      <c r="E393" s="252" t="s">
        <v>19</v>
      </c>
      <c r="F393" s="253" t="s">
        <v>422</v>
      </c>
      <c r="G393" s="251"/>
      <c r="H393" s="252" t="s">
        <v>19</v>
      </c>
      <c r="I393" s="254"/>
      <c r="J393" s="251"/>
      <c r="K393" s="251"/>
      <c r="L393" s="255"/>
      <c r="M393" s="256"/>
      <c r="N393" s="257"/>
      <c r="O393" s="257"/>
      <c r="P393" s="257"/>
      <c r="Q393" s="257"/>
      <c r="R393" s="257"/>
      <c r="S393" s="257"/>
      <c r="T393" s="258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9" t="s">
        <v>191</v>
      </c>
      <c r="AU393" s="259" t="s">
        <v>121</v>
      </c>
      <c r="AV393" s="14" t="s">
        <v>79</v>
      </c>
      <c r="AW393" s="14" t="s">
        <v>32</v>
      </c>
      <c r="AX393" s="14" t="s">
        <v>71</v>
      </c>
      <c r="AY393" s="259" t="s">
        <v>112</v>
      </c>
    </row>
    <row r="394" s="13" customFormat="1">
      <c r="A394" s="13"/>
      <c r="B394" s="239"/>
      <c r="C394" s="240"/>
      <c r="D394" s="241" t="s">
        <v>191</v>
      </c>
      <c r="E394" s="260" t="s">
        <v>19</v>
      </c>
      <c r="F394" s="242" t="s">
        <v>438</v>
      </c>
      <c r="G394" s="240"/>
      <c r="H394" s="243">
        <v>12.824999999999999</v>
      </c>
      <c r="I394" s="244"/>
      <c r="J394" s="240"/>
      <c r="K394" s="240"/>
      <c r="L394" s="245"/>
      <c r="M394" s="246"/>
      <c r="N394" s="247"/>
      <c r="O394" s="247"/>
      <c r="P394" s="247"/>
      <c r="Q394" s="247"/>
      <c r="R394" s="247"/>
      <c r="S394" s="247"/>
      <c r="T394" s="24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9" t="s">
        <v>191</v>
      </c>
      <c r="AU394" s="249" t="s">
        <v>121</v>
      </c>
      <c r="AV394" s="13" t="s">
        <v>121</v>
      </c>
      <c r="AW394" s="13" t="s">
        <v>32</v>
      </c>
      <c r="AX394" s="13" t="s">
        <v>71</v>
      </c>
      <c r="AY394" s="249" t="s">
        <v>112</v>
      </c>
    </row>
    <row r="395" s="16" customFormat="1">
      <c r="A395" s="16"/>
      <c r="B395" s="272"/>
      <c r="C395" s="273"/>
      <c r="D395" s="241" t="s">
        <v>191</v>
      </c>
      <c r="E395" s="274" t="s">
        <v>19</v>
      </c>
      <c r="F395" s="275" t="s">
        <v>230</v>
      </c>
      <c r="G395" s="273"/>
      <c r="H395" s="276">
        <v>47.025000000000006</v>
      </c>
      <c r="I395" s="277"/>
      <c r="J395" s="273"/>
      <c r="K395" s="273"/>
      <c r="L395" s="278"/>
      <c r="M395" s="279"/>
      <c r="N395" s="280"/>
      <c r="O395" s="280"/>
      <c r="P395" s="280"/>
      <c r="Q395" s="280"/>
      <c r="R395" s="280"/>
      <c r="S395" s="280"/>
      <c r="T395" s="281"/>
      <c r="U395" s="16"/>
      <c r="V395" s="16"/>
      <c r="W395" s="16"/>
      <c r="X395" s="16"/>
      <c r="Y395" s="16"/>
      <c r="Z395" s="16"/>
      <c r="AA395" s="16"/>
      <c r="AB395" s="16"/>
      <c r="AC395" s="16"/>
      <c r="AD395" s="16"/>
      <c r="AE395" s="16"/>
      <c r="AT395" s="282" t="s">
        <v>191</v>
      </c>
      <c r="AU395" s="282" t="s">
        <v>121</v>
      </c>
      <c r="AV395" s="16" t="s">
        <v>120</v>
      </c>
      <c r="AW395" s="16" t="s">
        <v>32</v>
      </c>
      <c r="AX395" s="16" t="s">
        <v>79</v>
      </c>
      <c r="AY395" s="282" t="s">
        <v>112</v>
      </c>
    </row>
    <row r="396" s="2" customFormat="1" ht="16.5" customHeight="1">
      <c r="A396" s="41"/>
      <c r="B396" s="42"/>
      <c r="C396" s="207" t="s">
        <v>685</v>
      </c>
      <c r="D396" s="207" t="s">
        <v>115</v>
      </c>
      <c r="E396" s="208" t="s">
        <v>686</v>
      </c>
      <c r="F396" s="209" t="s">
        <v>687</v>
      </c>
      <c r="G396" s="210" t="s">
        <v>218</v>
      </c>
      <c r="H396" s="211">
        <v>62.149999999999999</v>
      </c>
      <c r="I396" s="212"/>
      <c r="J396" s="213">
        <f>ROUND(I396*H396,2)</f>
        <v>0</v>
      </c>
      <c r="K396" s="209" t="s">
        <v>119</v>
      </c>
      <c r="L396" s="47"/>
      <c r="M396" s="214" t="s">
        <v>19</v>
      </c>
      <c r="N396" s="215" t="s">
        <v>43</v>
      </c>
      <c r="O396" s="87"/>
      <c r="P396" s="216">
        <f>O396*H396</f>
        <v>0</v>
      </c>
      <c r="Q396" s="216">
        <v>0</v>
      </c>
      <c r="R396" s="216">
        <f>Q396*H396</f>
        <v>0</v>
      </c>
      <c r="S396" s="216">
        <v>0.002</v>
      </c>
      <c r="T396" s="217">
        <f>S396*H396</f>
        <v>0.12429999999999999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18" t="s">
        <v>258</v>
      </c>
      <c r="AT396" s="218" t="s">
        <v>115</v>
      </c>
      <c r="AU396" s="218" t="s">
        <v>121</v>
      </c>
      <c r="AY396" s="20" t="s">
        <v>112</v>
      </c>
      <c r="BE396" s="219">
        <f>IF(N396="základní",J396,0)</f>
        <v>0</v>
      </c>
      <c r="BF396" s="219">
        <f>IF(N396="snížená",J396,0)</f>
        <v>0</v>
      </c>
      <c r="BG396" s="219">
        <f>IF(N396="zákl. přenesená",J396,0)</f>
        <v>0</v>
      </c>
      <c r="BH396" s="219">
        <f>IF(N396="sníž. přenesená",J396,0)</f>
        <v>0</v>
      </c>
      <c r="BI396" s="219">
        <f>IF(N396="nulová",J396,0)</f>
        <v>0</v>
      </c>
      <c r="BJ396" s="20" t="s">
        <v>121</v>
      </c>
      <c r="BK396" s="219">
        <f>ROUND(I396*H396,2)</f>
        <v>0</v>
      </c>
      <c r="BL396" s="20" t="s">
        <v>258</v>
      </c>
      <c r="BM396" s="218" t="s">
        <v>688</v>
      </c>
    </row>
    <row r="397" s="2" customFormat="1">
      <c r="A397" s="41"/>
      <c r="B397" s="42"/>
      <c r="C397" s="43"/>
      <c r="D397" s="220" t="s">
        <v>123</v>
      </c>
      <c r="E397" s="43"/>
      <c r="F397" s="221" t="s">
        <v>689</v>
      </c>
      <c r="G397" s="43"/>
      <c r="H397" s="43"/>
      <c r="I397" s="222"/>
      <c r="J397" s="43"/>
      <c r="K397" s="43"/>
      <c r="L397" s="47"/>
      <c r="M397" s="223"/>
      <c r="N397" s="224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123</v>
      </c>
      <c r="AU397" s="20" t="s">
        <v>121</v>
      </c>
    </row>
    <row r="398" s="14" customFormat="1">
      <c r="A398" s="14"/>
      <c r="B398" s="250"/>
      <c r="C398" s="251"/>
      <c r="D398" s="241" t="s">
        <v>191</v>
      </c>
      <c r="E398" s="252" t="s">
        <v>19</v>
      </c>
      <c r="F398" s="253" t="s">
        <v>221</v>
      </c>
      <c r="G398" s="251"/>
      <c r="H398" s="252" t="s">
        <v>19</v>
      </c>
      <c r="I398" s="254"/>
      <c r="J398" s="251"/>
      <c r="K398" s="251"/>
      <c r="L398" s="255"/>
      <c r="M398" s="256"/>
      <c r="N398" s="257"/>
      <c r="O398" s="257"/>
      <c r="P398" s="257"/>
      <c r="Q398" s="257"/>
      <c r="R398" s="257"/>
      <c r="S398" s="257"/>
      <c r="T398" s="258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9" t="s">
        <v>191</v>
      </c>
      <c r="AU398" s="259" t="s">
        <v>121</v>
      </c>
      <c r="AV398" s="14" t="s">
        <v>79</v>
      </c>
      <c r="AW398" s="14" t="s">
        <v>32</v>
      </c>
      <c r="AX398" s="14" t="s">
        <v>71</v>
      </c>
      <c r="AY398" s="259" t="s">
        <v>112</v>
      </c>
    </row>
    <row r="399" s="13" customFormat="1">
      <c r="A399" s="13"/>
      <c r="B399" s="239"/>
      <c r="C399" s="240"/>
      <c r="D399" s="241" t="s">
        <v>191</v>
      </c>
      <c r="E399" s="260" t="s">
        <v>19</v>
      </c>
      <c r="F399" s="242" t="s">
        <v>690</v>
      </c>
      <c r="G399" s="240"/>
      <c r="H399" s="243">
        <v>25.350000000000001</v>
      </c>
      <c r="I399" s="244"/>
      <c r="J399" s="240"/>
      <c r="K399" s="240"/>
      <c r="L399" s="245"/>
      <c r="M399" s="246"/>
      <c r="N399" s="247"/>
      <c r="O399" s="247"/>
      <c r="P399" s="247"/>
      <c r="Q399" s="247"/>
      <c r="R399" s="247"/>
      <c r="S399" s="247"/>
      <c r="T399" s="24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9" t="s">
        <v>191</v>
      </c>
      <c r="AU399" s="249" t="s">
        <v>121</v>
      </c>
      <c r="AV399" s="13" t="s">
        <v>121</v>
      </c>
      <c r="AW399" s="13" t="s">
        <v>32</v>
      </c>
      <c r="AX399" s="13" t="s">
        <v>71</v>
      </c>
      <c r="AY399" s="249" t="s">
        <v>112</v>
      </c>
    </row>
    <row r="400" s="14" customFormat="1">
      <c r="A400" s="14"/>
      <c r="B400" s="250"/>
      <c r="C400" s="251"/>
      <c r="D400" s="241" t="s">
        <v>191</v>
      </c>
      <c r="E400" s="252" t="s">
        <v>19</v>
      </c>
      <c r="F400" s="253" t="s">
        <v>223</v>
      </c>
      <c r="G400" s="251"/>
      <c r="H400" s="252" t="s">
        <v>19</v>
      </c>
      <c r="I400" s="254"/>
      <c r="J400" s="251"/>
      <c r="K400" s="251"/>
      <c r="L400" s="255"/>
      <c r="M400" s="256"/>
      <c r="N400" s="257"/>
      <c r="O400" s="257"/>
      <c r="P400" s="257"/>
      <c r="Q400" s="257"/>
      <c r="R400" s="257"/>
      <c r="S400" s="257"/>
      <c r="T400" s="258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9" t="s">
        <v>191</v>
      </c>
      <c r="AU400" s="259" t="s">
        <v>121</v>
      </c>
      <c r="AV400" s="14" t="s">
        <v>79</v>
      </c>
      <c r="AW400" s="14" t="s">
        <v>32</v>
      </c>
      <c r="AX400" s="14" t="s">
        <v>71</v>
      </c>
      <c r="AY400" s="259" t="s">
        <v>112</v>
      </c>
    </row>
    <row r="401" s="13" customFormat="1">
      <c r="A401" s="13"/>
      <c r="B401" s="239"/>
      <c r="C401" s="240"/>
      <c r="D401" s="241" t="s">
        <v>191</v>
      </c>
      <c r="E401" s="260" t="s">
        <v>19</v>
      </c>
      <c r="F401" s="242" t="s">
        <v>691</v>
      </c>
      <c r="G401" s="240"/>
      <c r="H401" s="243">
        <v>15.9</v>
      </c>
      <c r="I401" s="244"/>
      <c r="J401" s="240"/>
      <c r="K401" s="240"/>
      <c r="L401" s="245"/>
      <c r="M401" s="246"/>
      <c r="N401" s="247"/>
      <c r="O401" s="247"/>
      <c r="P401" s="247"/>
      <c r="Q401" s="247"/>
      <c r="R401" s="247"/>
      <c r="S401" s="247"/>
      <c r="T401" s="24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9" t="s">
        <v>191</v>
      </c>
      <c r="AU401" s="249" t="s">
        <v>121</v>
      </c>
      <c r="AV401" s="13" t="s">
        <v>121</v>
      </c>
      <c r="AW401" s="13" t="s">
        <v>32</v>
      </c>
      <c r="AX401" s="13" t="s">
        <v>71</v>
      </c>
      <c r="AY401" s="249" t="s">
        <v>112</v>
      </c>
    </row>
    <row r="402" s="15" customFormat="1">
      <c r="A402" s="15"/>
      <c r="B402" s="261"/>
      <c r="C402" s="262"/>
      <c r="D402" s="241" t="s">
        <v>191</v>
      </c>
      <c r="E402" s="263" t="s">
        <v>19</v>
      </c>
      <c r="F402" s="264" t="s">
        <v>225</v>
      </c>
      <c r="G402" s="262"/>
      <c r="H402" s="265">
        <v>41.25</v>
      </c>
      <c r="I402" s="266"/>
      <c r="J402" s="262"/>
      <c r="K402" s="262"/>
      <c r="L402" s="267"/>
      <c r="M402" s="268"/>
      <c r="N402" s="269"/>
      <c r="O402" s="269"/>
      <c r="P402" s="269"/>
      <c r="Q402" s="269"/>
      <c r="R402" s="269"/>
      <c r="S402" s="269"/>
      <c r="T402" s="270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71" t="s">
        <v>191</v>
      </c>
      <c r="AU402" s="271" t="s">
        <v>121</v>
      </c>
      <c r="AV402" s="15" t="s">
        <v>133</v>
      </c>
      <c r="AW402" s="15" t="s">
        <v>32</v>
      </c>
      <c r="AX402" s="15" t="s">
        <v>71</v>
      </c>
      <c r="AY402" s="271" t="s">
        <v>112</v>
      </c>
    </row>
    <row r="403" s="14" customFormat="1">
      <c r="A403" s="14"/>
      <c r="B403" s="250"/>
      <c r="C403" s="251"/>
      <c r="D403" s="241" t="s">
        <v>191</v>
      </c>
      <c r="E403" s="252" t="s">
        <v>19</v>
      </c>
      <c r="F403" s="253" t="s">
        <v>226</v>
      </c>
      <c r="G403" s="251"/>
      <c r="H403" s="252" t="s">
        <v>19</v>
      </c>
      <c r="I403" s="254"/>
      <c r="J403" s="251"/>
      <c r="K403" s="251"/>
      <c r="L403" s="255"/>
      <c r="M403" s="256"/>
      <c r="N403" s="257"/>
      <c r="O403" s="257"/>
      <c r="P403" s="257"/>
      <c r="Q403" s="257"/>
      <c r="R403" s="257"/>
      <c r="S403" s="257"/>
      <c r="T403" s="258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9" t="s">
        <v>191</v>
      </c>
      <c r="AU403" s="259" t="s">
        <v>121</v>
      </c>
      <c r="AV403" s="14" t="s">
        <v>79</v>
      </c>
      <c r="AW403" s="14" t="s">
        <v>32</v>
      </c>
      <c r="AX403" s="14" t="s">
        <v>71</v>
      </c>
      <c r="AY403" s="259" t="s">
        <v>112</v>
      </c>
    </row>
    <row r="404" s="13" customFormat="1">
      <c r="A404" s="13"/>
      <c r="B404" s="239"/>
      <c r="C404" s="240"/>
      <c r="D404" s="241" t="s">
        <v>191</v>
      </c>
      <c r="E404" s="260" t="s">
        <v>19</v>
      </c>
      <c r="F404" s="242" t="s">
        <v>692</v>
      </c>
      <c r="G404" s="240"/>
      <c r="H404" s="243">
        <v>15.199999999999999</v>
      </c>
      <c r="I404" s="244"/>
      <c r="J404" s="240"/>
      <c r="K404" s="240"/>
      <c r="L404" s="245"/>
      <c r="M404" s="246"/>
      <c r="N404" s="247"/>
      <c r="O404" s="247"/>
      <c r="P404" s="247"/>
      <c r="Q404" s="247"/>
      <c r="R404" s="247"/>
      <c r="S404" s="247"/>
      <c r="T404" s="24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9" t="s">
        <v>191</v>
      </c>
      <c r="AU404" s="249" t="s">
        <v>121</v>
      </c>
      <c r="AV404" s="13" t="s">
        <v>121</v>
      </c>
      <c r="AW404" s="13" t="s">
        <v>32</v>
      </c>
      <c r="AX404" s="13" t="s">
        <v>71</v>
      </c>
      <c r="AY404" s="249" t="s">
        <v>112</v>
      </c>
    </row>
    <row r="405" s="14" customFormat="1">
      <c r="A405" s="14"/>
      <c r="B405" s="250"/>
      <c r="C405" s="251"/>
      <c r="D405" s="241" t="s">
        <v>191</v>
      </c>
      <c r="E405" s="252" t="s">
        <v>19</v>
      </c>
      <c r="F405" s="253" t="s">
        <v>228</v>
      </c>
      <c r="G405" s="251"/>
      <c r="H405" s="252" t="s">
        <v>19</v>
      </c>
      <c r="I405" s="254"/>
      <c r="J405" s="251"/>
      <c r="K405" s="251"/>
      <c r="L405" s="255"/>
      <c r="M405" s="256"/>
      <c r="N405" s="257"/>
      <c r="O405" s="257"/>
      <c r="P405" s="257"/>
      <c r="Q405" s="257"/>
      <c r="R405" s="257"/>
      <c r="S405" s="257"/>
      <c r="T405" s="258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9" t="s">
        <v>191</v>
      </c>
      <c r="AU405" s="259" t="s">
        <v>121</v>
      </c>
      <c r="AV405" s="14" t="s">
        <v>79</v>
      </c>
      <c r="AW405" s="14" t="s">
        <v>32</v>
      </c>
      <c r="AX405" s="14" t="s">
        <v>71</v>
      </c>
      <c r="AY405" s="259" t="s">
        <v>112</v>
      </c>
    </row>
    <row r="406" s="13" customFormat="1">
      <c r="A406" s="13"/>
      <c r="B406" s="239"/>
      <c r="C406" s="240"/>
      <c r="D406" s="241" t="s">
        <v>191</v>
      </c>
      <c r="E406" s="260" t="s">
        <v>19</v>
      </c>
      <c r="F406" s="242" t="s">
        <v>693</v>
      </c>
      <c r="G406" s="240"/>
      <c r="H406" s="243">
        <v>5.7000000000000002</v>
      </c>
      <c r="I406" s="244"/>
      <c r="J406" s="240"/>
      <c r="K406" s="240"/>
      <c r="L406" s="245"/>
      <c r="M406" s="246"/>
      <c r="N406" s="247"/>
      <c r="O406" s="247"/>
      <c r="P406" s="247"/>
      <c r="Q406" s="247"/>
      <c r="R406" s="247"/>
      <c r="S406" s="247"/>
      <c r="T406" s="24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9" t="s">
        <v>191</v>
      </c>
      <c r="AU406" s="249" t="s">
        <v>121</v>
      </c>
      <c r="AV406" s="13" t="s">
        <v>121</v>
      </c>
      <c r="AW406" s="13" t="s">
        <v>32</v>
      </c>
      <c r="AX406" s="13" t="s">
        <v>71</v>
      </c>
      <c r="AY406" s="249" t="s">
        <v>112</v>
      </c>
    </row>
    <row r="407" s="15" customFormat="1">
      <c r="A407" s="15"/>
      <c r="B407" s="261"/>
      <c r="C407" s="262"/>
      <c r="D407" s="241" t="s">
        <v>191</v>
      </c>
      <c r="E407" s="263" t="s">
        <v>19</v>
      </c>
      <c r="F407" s="264" t="s">
        <v>225</v>
      </c>
      <c r="G407" s="262"/>
      <c r="H407" s="265">
        <v>20.899999999999999</v>
      </c>
      <c r="I407" s="266"/>
      <c r="J407" s="262"/>
      <c r="K407" s="262"/>
      <c r="L407" s="267"/>
      <c r="M407" s="268"/>
      <c r="N407" s="269"/>
      <c r="O407" s="269"/>
      <c r="P407" s="269"/>
      <c r="Q407" s="269"/>
      <c r="R407" s="269"/>
      <c r="S407" s="269"/>
      <c r="T407" s="270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71" t="s">
        <v>191</v>
      </c>
      <c r="AU407" s="271" t="s">
        <v>121</v>
      </c>
      <c r="AV407" s="15" t="s">
        <v>133</v>
      </c>
      <c r="AW407" s="15" t="s">
        <v>32</v>
      </c>
      <c r="AX407" s="15" t="s">
        <v>71</v>
      </c>
      <c r="AY407" s="271" t="s">
        <v>112</v>
      </c>
    </row>
    <row r="408" s="16" customFormat="1">
      <c r="A408" s="16"/>
      <c r="B408" s="272"/>
      <c r="C408" s="273"/>
      <c r="D408" s="241" t="s">
        <v>191</v>
      </c>
      <c r="E408" s="274" t="s">
        <v>19</v>
      </c>
      <c r="F408" s="275" t="s">
        <v>230</v>
      </c>
      <c r="G408" s="273"/>
      <c r="H408" s="276">
        <v>62.150000000000006</v>
      </c>
      <c r="I408" s="277"/>
      <c r="J408" s="273"/>
      <c r="K408" s="273"/>
      <c r="L408" s="278"/>
      <c r="M408" s="279"/>
      <c r="N408" s="280"/>
      <c r="O408" s="280"/>
      <c r="P408" s="280"/>
      <c r="Q408" s="280"/>
      <c r="R408" s="280"/>
      <c r="S408" s="280"/>
      <c r="T408" s="281"/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T408" s="282" t="s">
        <v>191</v>
      </c>
      <c r="AU408" s="282" t="s">
        <v>121</v>
      </c>
      <c r="AV408" s="16" t="s">
        <v>120</v>
      </c>
      <c r="AW408" s="16" t="s">
        <v>32</v>
      </c>
      <c r="AX408" s="16" t="s">
        <v>79</v>
      </c>
      <c r="AY408" s="282" t="s">
        <v>112</v>
      </c>
    </row>
    <row r="409" s="2" customFormat="1" ht="21.75" customHeight="1">
      <c r="A409" s="41"/>
      <c r="B409" s="42"/>
      <c r="C409" s="207" t="s">
        <v>694</v>
      </c>
      <c r="D409" s="207" t="s">
        <v>115</v>
      </c>
      <c r="E409" s="208" t="s">
        <v>695</v>
      </c>
      <c r="F409" s="209" t="s">
        <v>696</v>
      </c>
      <c r="G409" s="210" t="s">
        <v>218</v>
      </c>
      <c r="H409" s="211">
        <v>62.149999999999999</v>
      </c>
      <c r="I409" s="212"/>
      <c r="J409" s="213">
        <f>ROUND(I409*H409,2)</f>
        <v>0</v>
      </c>
      <c r="K409" s="209" t="s">
        <v>119</v>
      </c>
      <c r="L409" s="47"/>
      <c r="M409" s="214" t="s">
        <v>19</v>
      </c>
      <c r="N409" s="215" t="s">
        <v>43</v>
      </c>
      <c r="O409" s="87"/>
      <c r="P409" s="216">
        <f>O409*H409</f>
        <v>0</v>
      </c>
      <c r="Q409" s="216">
        <v>0</v>
      </c>
      <c r="R409" s="216">
        <f>Q409*H409</f>
        <v>0</v>
      </c>
      <c r="S409" s="216">
        <v>0</v>
      </c>
      <c r="T409" s="217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18" t="s">
        <v>258</v>
      </c>
      <c r="AT409" s="218" t="s">
        <v>115</v>
      </c>
      <c r="AU409" s="218" t="s">
        <v>121</v>
      </c>
      <c r="AY409" s="20" t="s">
        <v>112</v>
      </c>
      <c r="BE409" s="219">
        <f>IF(N409="základní",J409,0)</f>
        <v>0</v>
      </c>
      <c r="BF409" s="219">
        <f>IF(N409="snížená",J409,0)</f>
        <v>0</v>
      </c>
      <c r="BG409" s="219">
        <f>IF(N409="zákl. přenesená",J409,0)</f>
        <v>0</v>
      </c>
      <c r="BH409" s="219">
        <f>IF(N409="sníž. přenesená",J409,0)</f>
        <v>0</v>
      </c>
      <c r="BI409" s="219">
        <f>IF(N409="nulová",J409,0)</f>
        <v>0</v>
      </c>
      <c r="BJ409" s="20" t="s">
        <v>121</v>
      </c>
      <c r="BK409" s="219">
        <f>ROUND(I409*H409,2)</f>
        <v>0</v>
      </c>
      <c r="BL409" s="20" t="s">
        <v>258</v>
      </c>
      <c r="BM409" s="218" t="s">
        <v>697</v>
      </c>
    </row>
    <row r="410" s="2" customFormat="1">
      <c r="A410" s="41"/>
      <c r="B410" s="42"/>
      <c r="C410" s="43"/>
      <c r="D410" s="220" t="s">
        <v>123</v>
      </c>
      <c r="E410" s="43"/>
      <c r="F410" s="221" t="s">
        <v>698</v>
      </c>
      <c r="G410" s="43"/>
      <c r="H410" s="43"/>
      <c r="I410" s="222"/>
      <c r="J410" s="43"/>
      <c r="K410" s="43"/>
      <c r="L410" s="47"/>
      <c r="M410" s="223"/>
      <c r="N410" s="224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123</v>
      </c>
      <c r="AU410" s="20" t="s">
        <v>121</v>
      </c>
    </row>
    <row r="411" s="14" customFormat="1">
      <c r="A411" s="14"/>
      <c r="B411" s="250"/>
      <c r="C411" s="251"/>
      <c r="D411" s="241" t="s">
        <v>191</v>
      </c>
      <c r="E411" s="252" t="s">
        <v>19</v>
      </c>
      <c r="F411" s="253" t="s">
        <v>221</v>
      </c>
      <c r="G411" s="251"/>
      <c r="H411" s="252" t="s">
        <v>19</v>
      </c>
      <c r="I411" s="254"/>
      <c r="J411" s="251"/>
      <c r="K411" s="251"/>
      <c r="L411" s="255"/>
      <c r="M411" s="256"/>
      <c r="N411" s="257"/>
      <c r="O411" s="257"/>
      <c r="P411" s="257"/>
      <c r="Q411" s="257"/>
      <c r="R411" s="257"/>
      <c r="S411" s="257"/>
      <c r="T411" s="258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9" t="s">
        <v>191</v>
      </c>
      <c r="AU411" s="259" t="s">
        <v>121</v>
      </c>
      <c r="AV411" s="14" t="s">
        <v>79</v>
      </c>
      <c r="AW411" s="14" t="s">
        <v>32</v>
      </c>
      <c r="AX411" s="14" t="s">
        <v>71</v>
      </c>
      <c r="AY411" s="259" t="s">
        <v>112</v>
      </c>
    </row>
    <row r="412" s="13" customFormat="1">
      <c r="A412" s="13"/>
      <c r="B412" s="239"/>
      <c r="C412" s="240"/>
      <c r="D412" s="241" t="s">
        <v>191</v>
      </c>
      <c r="E412" s="260" t="s">
        <v>19</v>
      </c>
      <c r="F412" s="242" t="s">
        <v>690</v>
      </c>
      <c r="G412" s="240"/>
      <c r="H412" s="243">
        <v>25.350000000000001</v>
      </c>
      <c r="I412" s="244"/>
      <c r="J412" s="240"/>
      <c r="K412" s="240"/>
      <c r="L412" s="245"/>
      <c r="M412" s="246"/>
      <c r="N412" s="247"/>
      <c r="O412" s="247"/>
      <c r="P412" s="247"/>
      <c r="Q412" s="247"/>
      <c r="R412" s="247"/>
      <c r="S412" s="247"/>
      <c r="T412" s="24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9" t="s">
        <v>191</v>
      </c>
      <c r="AU412" s="249" t="s">
        <v>121</v>
      </c>
      <c r="AV412" s="13" t="s">
        <v>121</v>
      </c>
      <c r="AW412" s="13" t="s">
        <v>32</v>
      </c>
      <c r="AX412" s="13" t="s">
        <v>71</v>
      </c>
      <c r="AY412" s="249" t="s">
        <v>112</v>
      </c>
    </row>
    <row r="413" s="14" customFormat="1">
      <c r="A413" s="14"/>
      <c r="B413" s="250"/>
      <c r="C413" s="251"/>
      <c r="D413" s="241" t="s">
        <v>191</v>
      </c>
      <c r="E413" s="252" t="s">
        <v>19</v>
      </c>
      <c r="F413" s="253" t="s">
        <v>223</v>
      </c>
      <c r="G413" s="251"/>
      <c r="H413" s="252" t="s">
        <v>19</v>
      </c>
      <c r="I413" s="254"/>
      <c r="J413" s="251"/>
      <c r="K413" s="251"/>
      <c r="L413" s="255"/>
      <c r="M413" s="256"/>
      <c r="N413" s="257"/>
      <c r="O413" s="257"/>
      <c r="P413" s="257"/>
      <c r="Q413" s="257"/>
      <c r="R413" s="257"/>
      <c r="S413" s="257"/>
      <c r="T413" s="258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9" t="s">
        <v>191</v>
      </c>
      <c r="AU413" s="259" t="s">
        <v>121</v>
      </c>
      <c r="AV413" s="14" t="s">
        <v>79</v>
      </c>
      <c r="AW413" s="14" t="s">
        <v>32</v>
      </c>
      <c r="AX413" s="14" t="s">
        <v>71</v>
      </c>
      <c r="AY413" s="259" t="s">
        <v>112</v>
      </c>
    </row>
    <row r="414" s="13" customFormat="1">
      <c r="A414" s="13"/>
      <c r="B414" s="239"/>
      <c r="C414" s="240"/>
      <c r="D414" s="241" t="s">
        <v>191</v>
      </c>
      <c r="E414" s="260" t="s">
        <v>19</v>
      </c>
      <c r="F414" s="242" t="s">
        <v>691</v>
      </c>
      <c r="G414" s="240"/>
      <c r="H414" s="243">
        <v>15.9</v>
      </c>
      <c r="I414" s="244"/>
      <c r="J414" s="240"/>
      <c r="K414" s="240"/>
      <c r="L414" s="245"/>
      <c r="M414" s="246"/>
      <c r="N414" s="247"/>
      <c r="O414" s="247"/>
      <c r="P414" s="247"/>
      <c r="Q414" s="247"/>
      <c r="R414" s="247"/>
      <c r="S414" s="247"/>
      <c r="T414" s="24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9" t="s">
        <v>191</v>
      </c>
      <c r="AU414" s="249" t="s">
        <v>121</v>
      </c>
      <c r="AV414" s="13" t="s">
        <v>121</v>
      </c>
      <c r="AW414" s="13" t="s">
        <v>32</v>
      </c>
      <c r="AX414" s="13" t="s">
        <v>71</v>
      </c>
      <c r="AY414" s="249" t="s">
        <v>112</v>
      </c>
    </row>
    <row r="415" s="15" customFormat="1">
      <c r="A415" s="15"/>
      <c r="B415" s="261"/>
      <c r="C415" s="262"/>
      <c r="D415" s="241" t="s">
        <v>191</v>
      </c>
      <c r="E415" s="263" t="s">
        <v>19</v>
      </c>
      <c r="F415" s="264" t="s">
        <v>225</v>
      </c>
      <c r="G415" s="262"/>
      <c r="H415" s="265">
        <v>41.25</v>
      </c>
      <c r="I415" s="266"/>
      <c r="J415" s="262"/>
      <c r="K415" s="262"/>
      <c r="L415" s="267"/>
      <c r="M415" s="268"/>
      <c r="N415" s="269"/>
      <c r="O415" s="269"/>
      <c r="P415" s="269"/>
      <c r="Q415" s="269"/>
      <c r="R415" s="269"/>
      <c r="S415" s="269"/>
      <c r="T415" s="270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71" t="s">
        <v>191</v>
      </c>
      <c r="AU415" s="271" t="s">
        <v>121</v>
      </c>
      <c r="AV415" s="15" t="s">
        <v>133</v>
      </c>
      <c r="AW415" s="15" t="s">
        <v>32</v>
      </c>
      <c r="AX415" s="15" t="s">
        <v>71</v>
      </c>
      <c r="AY415" s="271" t="s">
        <v>112</v>
      </c>
    </row>
    <row r="416" s="14" customFormat="1">
      <c r="A416" s="14"/>
      <c r="B416" s="250"/>
      <c r="C416" s="251"/>
      <c r="D416" s="241" t="s">
        <v>191</v>
      </c>
      <c r="E416" s="252" t="s">
        <v>19</v>
      </c>
      <c r="F416" s="253" t="s">
        <v>226</v>
      </c>
      <c r="G416" s="251"/>
      <c r="H416" s="252" t="s">
        <v>19</v>
      </c>
      <c r="I416" s="254"/>
      <c r="J416" s="251"/>
      <c r="K416" s="251"/>
      <c r="L416" s="255"/>
      <c r="M416" s="256"/>
      <c r="N416" s="257"/>
      <c r="O416" s="257"/>
      <c r="P416" s="257"/>
      <c r="Q416" s="257"/>
      <c r="R416" s="257"/>
      <c r="S416" s="257"/>
      <c r="T416" s="258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9" t="s">
        <v>191</v>
      </c>
      <c r="AU416" s="259" t="s">
        <v>121</v>
      </c>
      <c r="AV416" s="14" t="s">
        <v>79</v>
      </c>
      <c r="AW416" s="14" t="s">
        <v>32</v>
      </c>
      <c r="AX416" s="14" t="s">
        <v>71</v>
      </c>
      <c r="AY416" s="259" t="s">
        <v>112</v>
      </c>
    </row>
    <row r="417" s="13" customFormat="1">
      <c r="A417" s="13"/>
      <c r="B417" s="239"/>
      <c r="C417" s="240"/>
      <c r="D417" s="241" t="s">
        <v>191</v>
      </c>
      <c r="E417" s="260" t="s">
        <v>19</v>
      </c>
      <c r="F417" s="242" t="s">
        <v>692</v>
      </c>
      <c r="G417" s="240"/>
      <c r="H417" s="243">
        <v>15.199999999999999</v>
      </c>
      <c r="I417" s="244"/>
      <c r="J417" s="240"/>
      <c r="K417" s="240"/>
      <c r="L417" s="245"/>
      <c r="M417" s="246"/>
      <c r="N417" s="247"/>
      <c r="O417" s="247"/>
      <c r="P417" s="247"/>
      <c r="Q417" s="247"/>
      <c r="R417" s="247"/>
      <c r="S417" s="247"/>
      <c r="T417" s="24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9" t="s">
        <v>191</v>
      </c>
      <c r="AU417" s="249" t="s">
        <v>121</v>
      </c>
      <c r="AV417" s="13" t="s">
        <v>121</v>
      </c>
      <c r="AW417" s="13" t="s">
        <v>32</v>
      </c>
      <c r="AX417" s="13" t="s">
        <v>71</v>
      </c>
      <c r="AY417" s="249" t="s">
        <v>112</v>
      </c>
    </row>
    <row r="418" s="14" customFormat="1">
      <c r="A418" s="14"/>
      <c r="B418" s="250"/>
      <c r="C418" s="251"/>
      <c r="D418" s="241" t="s">
        <v>191</v>
      </c>
      <c r="E418" s="252" t="s">
        <v>19</v>
      </c>
      <c r="F418" s="253" t="s">
        <v>228</v>
      </c>
      <c r="G418" s="251"/>
      <c r="H418" s="252" t="s">
        <v>19</v>
      </c>
      <c r="I418" s="254"/>
      <c r="J418" s="251"/>
      <c r="K418" s="251"/>
      <c r="L418" s="255"/>
      <c r="M418" s="256"/>
      <c r="N418" s="257"/>
      <c r="O418" s="257"/>
      <c r="P418" s="257"/>
      <c r="Q418" s="257"/>
      <c r="R418" s="257"/>
      <c r="S418" s="257"/>
      <c r="T418" s="258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9" t="s">
        <v>191</v>
      </c>
      <c r="AU418" s="259" t="s">
        <v>121</v>
      </c>
      <c r="AV418" s="14" t="s">
        <v>79</v>
      </c>
      <c r="AW418" s="14" t="s">
        <v>32</v>
      </c>
      <c r="AX418" s="14" t="s">
        <v>71</v>
      </c>
      <c r="AY418" s="259" t="s">
        <v>112</v>
      </c>
    </row>
    <row r="419" s="13" customFormat="1">
      <c r="A419" s="13"/>
      <c r="B419" s="239"/>
      <c r="C419" s="240"/>
      <c r="D419" s="241" t="s">
        <v>191</v>
      </c>
      <c r="E419" s="260" t="s">
        <v>19</v>
      </c>
      <c r="F419" s="242" t="s">
        <v>693</v>
      </c>
      <c r="G419" s="240"/>
      <c r="H419" s="243">
        <v>5.7000000000000002</v>
      </c>
      <c r="I419" s="244"/>
      <c r="J419" s="240"/>
      <c r="K419" s="240"/>
      <c r="L419" s="245"/>
      <c r="M419" s="246"/>
      <c r="N419" s="247"/>
      <c r="O419" s="247"/>
      <c r="P419" s="247"/>
      <c r="Q419" s="247"/>
      <c r="R419" s="247"/>
      <c r="S419" s="247"/>
      <c r="T419" s="24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9" t="s">
        <v>191</v>
      </c>
      <c r="AU419" s="249" t="s">
        <v>121</v>
      </c>
      <c r="AV419" s="13" t="s">
        <v>121</v>
      </c>
      <c r="AW419" s="13" t="s">
        <v>32</v>
      </c>
      <c r="AX419" s="13" t="s">
        <v>71</v>
      </c>
      <c r="AY419" s="249" t="s">
        <v>112</v>
      </c>
    </row>
    <row r="420" s="15" customFormat="1">
      <c r="A420" s="15"/>
      <c r="B420" s="261"/>
      <c r="C420" s="262"/>
      <c r="D420" s="241" t="s">
        <v>191</v>
      </c>
      <c r="E420" s="263" t="s">
        <v>19</v>
      </c>
      <c r="F420" s="264" t="s">
        <v>225</v>
      </c>
      <c r="G420" s="262"/>
      <c r="H420" s="265">
        <v>20.899999999999999</v>
      </c>
      <c r="I420" s="266"/>
      <c r="J420" s="262"/>
      <c r="K420" s="262"/>
      <c r="L420" s="267"/>
      <c r="M420" s="268"/>
      <c r="N420" s="269"/>
      <c r="O420" s="269"/>
      <c r="P420" s="269"/>
      <c r="Q420" s="269"/>
      <c r="R420" s="269"/>
      <c r="S420" s="269"/>
      <c r="T420" s="270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71" t="s">
        <v>191</v>
      </c>
      <c r="AU420" s="271" t="s">
        <v>121</v>
      </c>
      <c r="AV420" s="15" t="s">
        <v>133</v>
      </c>
      <c r="AW420" s="15" t="s">
        <v>32</v>
      </c>
      <c r="AX420" s="15" t="s">
        <v>71</v>
      </c>
      <c r="AY420" s="271" t="s">
        <v>112</v>
      </c>
    </row>
    <row r="421" s="16" customFormat="1">
      <c r="A421" s="16"/>
      <c r="B421" s="272"/>
      <c r="C421" s="273"/>
      <c r="D421" s="241" t="s">
        <v>191</v>
      </c>
      <c r="E421" s="274" t="s">
        <v>19</v>
      </c>
      <c r="F421" s="275" t="s">
        <v>230</v>
      </c>
      <c r="G421" s="273"/>
      <c r="H421" s="276">
        <v>62.150000000000006</v>
      </c>
      <c r="I421" s="277"/>
      <c r="J421" s="273"/>
      <c r="K421" s="273"/>
      <c r="L421" s="278"/>
      <c r="M421" s="279"/>
      <c r="N421" s="280"/>
      <c r="O421" s="280"/>
      <c r="P421" s="280"/>
      <c r="Q421" s="280"/>
      <c r="R421" s="280"/>
      <c r="S421" s="280"/>
      <c r="T421" s="281"/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  <c r="AT421" s="282" t="s">
        <v>191</v>
      </c>
      <c r="AU421" s="282" t="s">
        <v>121</v>
      </c>
      <c r="AV421" s="16" t="s">
        <v>120</v>
      </c>
      <c r="AW421" s="16" t="s">
        <v>32</v>
      </c>
      <c r="AX421" s="16" t="s">
        <v>79</v>
      </c>
      <c r="AY421" s="282" t="s">
        <v>112</v>
      </c>
    </row>
    <row r="422" s="2" customFormat="1" ht="16.5" customHeight="1">
      <c r="A422" s="41"/>
      <c r="B422" s="42"/>
      <c r="C422" s="229" t="s">
        <v>699</v>
      </c>
      <c r="D422" s="229" t="s">
        <v>186</v>
      </c>
      <c r="E422" s="230" t="s">
        <v>700</v>
      </c>
      <c r="F422" s="231" t="s">
        <v>701</v>
      </c>
      <c r="G422" s="232" t="s">
        <v>218</v>
      </c>
      <c r="H422" s="233">
        <v>62.149999999999999</v>
      </c>
      <c r="I422" s="234"/>
      <c r="J422" s="235">
        <f>ROUND(I422*H422,2)</f>
        <v>0</v>
      </c>
      <c r="K422" s="231" t="s">
        <v>119</v>
      </c>
      <c r="L422" s="236"/>
      <c r="M422" s="237" t="s">
        <v>19</v>
      </c>
      <c r="N422" s="238" t="s">
        <v>43</v>
      </c>
      <c r="O422" s="87"/>
      <c r="P422" s="216">
        <f>O422*H422</f>
        <v>0</v>
      </c>
      <c r="Q422" s="216">
        <v>0.0018</v>
      </c>
      <c r="R422" s="216">
        <f>Q422*H422</f>
        <v>0.11187</v>
      </c>
      <c r="S422" s="216">
        <v>0</v>
      </c>
      <c r="T422" s="217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18" t="s">
        <v>341</v>
      </c>
      <c r="AT422" s="218" t="s">
        <v>186</v>
      </c>
      <c r="AU422" s="218" t="s">
        <v>121</v>
      </c>
      <c r="AY422" s="20" t="s">
        <v>112</v>
      </c>
      <c r="BE422" s="219">
        <f>IF(N422="základní",J422,0)</f>
        <v>0</v>
      </c>
      <c r="BF422" s="219">
        <f>IF(N422="snížená",J422,0)</f>
        <v>0</v>
      </c>
      <c r="BG422" s="219">
        <f>IF(N422="zákl. přenesená",J422,0)</f>
        <v>0</v>
      </c>
      <c r="BH422" s="219">
        <f>IF(N422="sníž. přenesená",J422,0)</f>
        <v>0</v>
      </c>
      <c r="BI422" s="219">
        <f>IF(N422="nulová",J422,0)</f>
        <v>0</v>
      </c>
      <c r="BJ422" s="20" t="s">
        <v>121</v>
      </c>
      <c r="BK422" s="219">
        <f>ROUND(I422*H422,2)</f>
        <v>0</v>
      </c>
      <c r="BL422" s="20" t="s">
        <v>258</v>
      </c>
      <c r="BM422" s="218" t="s">
        <v>702</v>
      </c>
    </row>
    <row r="423" s="2" customFormat="1" ht="24.15" customHeight="1">
      <c r="A423" s="41"/>
      <c r="B423" s="42"/>
      <c r="C423" s="207" t="s">
        <v>703</v>
      </c>
      <c r="D423" s="207" t="s">
        <v>115</v>
      </c>
      <c r="E423" s="208" t="s">
        <v>704</v>
      </c>
      <c r="F423" s="209" t="s">
        <v>705</v>
      </c>
      <c r="G423" s="210" t="s">
        <v>320</v>
      </c>
      <c r="H423" s="211">
        <v>4.133</v>
      </c>
      <c r="I423" s="212"/>
      <c r="J423" s="213">
        <f>ROUND(I423*H423,2)</f>
        <v>0</v>
      </c>
      <c r="K423" s="209" t="s">
        <v>119</v>
      </c>
      <c r="L423" s="47"/>
      <c r="M423" s="214" t="s">
        <v>19</v>
      </c>
      <c r="N423" s="215" t="s">
        <v>43</v>
      </c>
      <c r="O423" s="87"/>
      <c r="P423" s="216">
        <f>O423*H423</f>
        <v>0</v>
      </c>
      <c r="Q423" s="216">
        <v>0</v>
      </c>
      <c r="R423" s="216">
        <f>Q423*H423</f>
        <v>0</v>
      </c>
      <c r="S423" s="216">
        <v>0</v>
      </c>
      <c r="T423" s="217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18" t="s">
        <v>258</v>
      </c>
      <c r="AT423" s="218" t="s">
        <v>115</v>
      </c>
      <c r="AU423" s="218" t="s">
        <v>121</v>
      </c>
      <c r="AY423" s="20" t="s">
        <v>112</v>
      </c>
      <c r="BE423" s="219">
        <f>IF(N423="základní",J423,0)</f>
        <v>0</v>
      </c>
      <c r="BF423" s="219">
        <f>IF(N423="snížená",J423,0)</f>
        <v>0</v>
      </c>
      <c r="BG423" s="219">
        <f>IF(N423="zákl. přenesená",J423,0)</f>
        <v>0</v>
      </c>
      <c r="BH423" s="219">
        <f>IF(N423="sníž. přenesená",J423,0)</f>
        <v>0</v>
      </c>
      <c r="BI423" s="219">
        <f>IF(N423="nulová",J423,0)</f>
        <v>0</v>
      </c>
      <c r="BJ423" s="20" t="s">
        <v>121</v>
      </c>
      <c r="BK423" s="219">
        <f>ROUND(I423*H423,2)</f>
        <v>0</v>
      </c>
      <c r="BL423" s="20" t="s">
        <v>258</v>
      </c>
      <c r="BM423" s="218" t="s">
        <v>706</v>
      </c>
    </row>
    <row r="424" s="2" customFormat="1">
      <c r="A424" s="41"/>
      <c r="B424" s="42"/>
      <c r="C424" s="43"/>
      <c r="D424" s="220" t="s">
        <v>123</v>
      </c>
      <c r="E424" s="43"/>
      <c r="F424" s="221" t="s">
        <v>707</v>
      </c>
      <c r="G424" s="43"/>
      <c r="H424" s="43"/>
      <c r="I424" s="222"/>
      <c r="J424" s="43"/>
      <c r="K424" s="43"/>
      <c r="L424" s="47"/>
      <c r="M424" s="223"/>
      <c r="N424" s="224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123</v>
      </c>
      <c r="AU424" s="20" t="s">
        <v>121</v>
      </c>
    </row>
    <row r="425" s="12" customFormat="1" ht="22.8" customHeight="1">
      <c r="A425" s="12"/>
      <c r="B425" s="191"/>
      <c r="C425" s="192"/>
      <c r="D425" s="193" t="s">
        <v>70</v>
      </c>
      <c r="E425" s="205" t="s">
        <v>708</v>
      </c>
      <c r="F425" s="205" t="s">
        <v>709</v>
      </c>
      <c r="G425" s="192"/>
      <c r="H425" s="192"/>
      <c r="I425" s="195"/>
      <c r="J425" s="206">
        <f>BK425</f>
        <v>0</v>
      </c>
      <c r="K425" s="192"/>
      <c r="L425" s="197"/>
      <c r="M425" s="198"/>
      <c r="N425" s="199"/>
      <c r="O425" s="199"/>
      <c r="P425" s="200">
        <f>SUM(P426:P436)</f>
        <v>0</v>
      </c>
      <c r="Q425" s="199"/>
      <c r="R425" s="200">
        <f>SUM(R426:R436)</f>
        <v>0.0014</v>
      </c>
      <c r="S425" s="199"/>
      <c r="T425" s="201">
        <f>SUM(T426:T436)</f>
        <v>1.3025000000000002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02" t="s">
        <v>121</v>
      </c>
      <c r="AT425" s="203" t="s">
        <v>70</v>
      </c>
      <c r="AU425" s="203" t="s">
        <v>79</v>
      </c>
      <c r="AY425" s="202" t="s">
        <v>112</v>
      </c>
      <c r="BK425" s="204">
        <f>SUM(BK426:BK436)</f>
        <v>0</v>
      </c>
    </row>
    <row r="426" s="2" customFormat="1" ht="16.5" customHeight="1">
      <c r="A426" s="41"/>
      <c r="B426" s="42"/>
      <c r="C426" s="207" t="s">
        <v>710</v>
      </c>
      <c r="D426" s="207" t="s">
        <v>115</v>
      </c>
      <c r="E426" s="208" t="s">
        <v>711</v>
      </c>
      <c r="F426" s="209" t="s">
        <v>712</v>
      </c>
      <c r="G426" s="210" t="s">
        <v>218</v>
      </c>
      <c r="H426" s="211">
        <v>52.100000000000001</v>
      </c>
      <c r="I426" s="212"/>
      <c r="J426" s="213">
        <f>ROUND(I426*H426,2)</f>
        <v>0</v>
      </c>
      <c r="K426" s="209" t="s">
        <v>119</v>
      </c>
      <c r="L426" s="47"/>
      <c r="M426" s="214" t="s">
        <v>19</v>
      </c>
      <c r="N426" s="215" t="s">
        <v>43</v>
      </c>
      <c r="O426" s="87"/>
      <c r="P426" s="216">
        <f>O426*H426</f>
        <v>0</v>
      </c>
      <c r="Q426" s="216">
        <v>0</v>
      </c>
      <c r="R426" s="216">
        <f>Q426*H426</f>
        <v>0</v>
      </c>
      <c r="S426" s="216">
        <v>0.025000000000000001</v>
      </c>
      <c r="T426" s="217">
        <f>S426*H426</f>
        <v>1.3025000000000002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18" t="s">
        <v>258</v>
      </c>
      <c r="AT426" s="218" t="s">
        <v>115</v>
      </c>
      <c r="AU426" s="218" t="s">
        <v>121</v>
      </c>
      <c r="AY426" s="20" t="s">
        <v>112</v>
      </c>
      <c r="BE426" s="219">
        <f>IF(N426="základní",J426,0)</f>
        <v>0</v>
      </c>
      <c r="BF426" s="219">
        <f>IF(N426="snížená",J426,0)</f>
        <v>0</v>
      </c>
      <c r="BG426" s="219">
        <f>IF(N426="zákl. přenesená",J426,0)</f>
        <v>0</v>
      </c>
      <c r="BH426" s="219">
        <f>IF(N426="sníž. přenesená",J426,0)</f>
        <v>0</v>
      </c>
      <c r="BI426" s="219">
        <f>IF(N426="nulová",J426,0)</f>
        <v>0</v>
      </c>
      <c r="BJ426" s="20" t="s">
        <v>121</v>
      </c>
      <c r="BK426" s="219">
        <f>ROUND(I426*H426,2)</f>
        <v>0</v>
      </c>
      <c r="BL426" s="20" t="s">
        <v>258</v>
      </c>
      <c r="BM426" s="218" t="s">
        <v>713</v>
      </c>
    </row>
    <row r="427" s="2" customFormat="1">
      <c r="A427" s="41"/>
      <c r="B427" s="42"/>
      <c r="C427" s="43"/>
      <c r="D427" s="220" t="s">
        <v>123</v>
      </c>
      <c r="E427" s="43"/>
      <c r="F427" s="221" t="s">
        <v>714</v>
      </c>
      <c r="G427" s="43"/>
      <c r="H427" s="43"/>
      <c r="I427" s="222"/>
      <c r="J427" s="43"/>
      <c r="K427" s="43"/>
      <c r="L427" s="47"/>
      <c r="M427" s="223"/>
      <c r="N427" s="224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123</v>
      </c>
      <c r="AU427" s="20" t="s">
        <v>121</v>
      </c>
    </row>
    <row r="428" s="13" customFormat="1">
      <c r="A428" s="13"/>
      <c r="B428" s="239"/>
      <c r="C428" s="240"/>
      <c r="D428" s="241" t="s">
        <v>191</v>
      </c>
      <c r="E428" s="260" t="s">
        <v>19</v>
      </c>
      <c r="F428" s="242" t="s">
        <v>715</v>
      </c>
      <c r="G428" s="240"/>
      <c r="H428" s="243">
        <v>52.100000000000001</v>
      </c>
      <c r="I428" s="244"/>
      <c r="J428" s="240"/>
      <c r="K428" s="240"/>
      <c r="L428" s="245"/>
      <c r="M428" s="246"/>
      <c r="N428" s="247"/>
      <c r="O428" s="247"/>
      <c r="P428" s="247"/>
      <c r="Q428" s="247"/>
      <c r="R428" s="247"/>
      <c r="S428" s="247"/>
      <c r="T428" s="24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9" t="s">
        <v>191</v>
      </c>
      <c r="AU428" s="249" t="s">
        <v>121</v>
      </c>
      <c r="AV428" s="13" t="s">
        <v>121</v>
      </c>
      <c r="AW428" s="13" t="s">
        <v>32</v>
      </c>
      <c r="AX428" s="13" t="s">
        <v>79</v>
      </c>
      <c r="AY428" s="249" t="s">
        <v>112</v>
      </c>
    </row>
    <row r="429" s="2" customFormat="1" ht="16.5" customHeight="1">
      <c r="A429" s="41"/>
      <c r="B429" s="42"/>
      <c r="C429" s="207" t="s">
        <v>716</v>
      </c>
      <c r="D429" s="207" t="s">
        <v>115</v>
      </c>
      <c r="E429" s="208" t="s">
        <v>717</v>
      </c>
      <c r="F429" s="209" t="s">
        <v>718</v>
      </c>
      <c r="G429" s="210" t="s">
        <v>118</v>
      </c>
      <c r="H429" s="211">
        <v>1</v>
      </c>
      <c r="I429" s="212"/>
      <c r="J429" s="213">
        <f>ROUND(I429*H429,2)</f>
        <v>0</v>
      </c>
      <c r="K429" s="209" t="s">
        <v>19</v>
      </c>
      <c r="L429" s="47"/>
      <c r="M429" s="214" t="s">
        <v>19</v>
      </c>
      <c r="N429" s="215" t="s">
        <v>43</v>
      </c>
      <c r="O429" s="87"/>
      <c r="P429" s="216">
        <f>O429*H429</f>
        <v>0</v>
      </c>
      <c r="Q429" s="216">
        <v>0.00067000000000000002</v>
      </c>
      <c r="R429" s="216">
        <f>Q429*H429</f>
        <v>0.00067000000000000002</v>
      </c>
      <c r="S429" s="216">
        <v>0</v>
      </c>
      <c r="T429" s="217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18" t="s">
        <v>120</v>
      </c>
      <c r="AT429" s="218" t="s">
        <v>115</v>
      </c>
      <c r="AU429" s="218" t="s">
        <v>121</v>
      </c>
      <c r="AY429" s="20" t="s">
        <v>112</v>
      </c>
      <c r="BE429" s="219">
        <f>IF(N429="základní",J429,0)</f>
        <v>0</v>
      </c>
      <c r="BF429" s="219">
        <f>IF(N429="snížená",J429,0)</f>
        <v>0</v>
      </c>
      <c r="BG429" s="219">
        <f>IF(N429="zákl. přenesená",J429,0)</f>
        <v>0</v>
      </c>
      <c r="BH429" s="219">
        <f>IF(N429="sníž. přenesená",J429,0)</f>
        <v>0</v>
      </c>
      <c r="BI429" s="219">
        <f>IF(N429="nulová",J429,0)</f>
        <v>0</v>
      </c>
      <c r="BJ429" s="20" t="s">
        <v>121</v>
      </c>
      <c r="BK429" s="219">
        <f>ROUND(I429*H429,2)</f>
        <v>0</v>
      </c>
      <c r="BL429" s="20" t="s">
        <v>120</v>
      </c>
      <c r="BM429" s="218" t="s">
        <v>719</v>
      </c>
    </row>
    <row r="430" s="2" customFormat="1" ht="16.5" customHeight="1">
      <c r="A430" s="41"/>
      <c r="B430" s="42"/>
      <c r="C430" s="207" t="s">
        <v>720</v>
      </c>
      <c r="D430" s="207" t="s">
        <v>115</v>
      </c>
      <c r="E430" s="208" t="s">
        <v>721</v>
      </c>
      <c r="F430" s="209" t="s">
        <v>722</v>
      </c>
      <c r="G430" s="210" t="s">
        <v>118</v>
      </c>
      <c r="H430" s="211">
        <v>1</v>
      </c>
      <c r="I430" s="212"/>
      <c r="J430" s="213">
        <f>ROUND(I430*H430,2)</f>
        <v>0</v>
      </c>
      <c r="K430" s="209" t="s">
        <v>19</v>
      </c>
      <c r="L430" s="47"/>
      <c r="M430" s="214" t="s">
        <v>19</v>
      </c>
      <c r="N430" s="215" t="s">
        <v>43</v>
      </c>
      <c r="O430" s="87"/>
      <c r="P430" s="216">
        <f>O430*H430</f>
        <v>0</v>
      </c>
      <c r="Q430" s="216">
        <v>0.00067000000000000002</v>
      </c>
      <c r="R430" s="216">
        <f>Q430*H430</f>
        <v>0.00067000000000000002</v>
      </c>
      <c r="S430" s="216">
        <v>0</v>
      </c>
      <c r="T430" s="217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18" t="s">
        <v>120</v>
      </c>
      <c r="AT430" s="218" t="s">
        <v>115</v>
      </c>
      <c r="AU430" s="218" t="s">
        <v>121</v>
      </c>
      <c r="AY430" s="20" t="s">
        <v>112</v>
      </c>
      <c r="BE430" s="219">
        <f>IF(N430="základní",J430,0)</f>
        <v>0</v>
      </c>
      <c r="BF430" s="219">
        <f>IF(N430="snížená",J430,0)</f>
        <v>0</v>
      </c>
      <c r="BG430" s="219">
        <f>IF(N430="zákl. přenesená",J430,0)</f>
        <v>0</v>
      </c>
      <c r="BH430" s="219">
        <f>IF(N430="sníž. přenesená",J430,0)</f>
        <v>0</v>
      </c>
      <c r="BI430" s="219">
        <f>IF(N430="nulová",J430,0)</f>
        <v>0</v>
      </c>
      <c r="BJ430" s="20" t="s">
        <v>121</v>
      </c>
      <c r="BK430" s="219">
        <f>ROUND(I430*H430,2)</f>
        <v>0</v>
      </c>
      <c r="BL430" s="20" t="s">
        <v>120</v>
      </c>
      <c r="BM430" s="218" t="s">
        <v>723</v>
      </c>
    </row>
    <row r="431" s="2" customFormat="1" ht="24.15" customHeight="1">
      <c r="A431" s="41"/>
      <c r="B431" s="42"/>
      <c r="C431" s="207" t="s">
        <v>724</v>
      </c>
      <c r="D431" s="207" t="s">
        <v>115</v>
      </c>
      <c r="E431" s="208" t="s">
        <v>725</v>
      </c>
      <c r="F431" s="209" t="s">
        <v>726</v>
      </c>
      <c r="G431" s="210" t="s">
        <v>360</v>
      </c>
      <c r="H431" s="211">
        <v>1</v>
      </c>
      <c r="I431" s="212"/>
      <c r="J431" s="213">
        <f>ROUND(I431*H431,2)</f>
        <v>0</v>
      </c>
      <c r="K431" s="209" t="s">
        <v>119</v>
      </c>
      <c r="L431" s="47"/>
      <c r="M431" s="214" t="s">
        <v>19</v>
      </c>
      <c r="N431" s="215" t="s">
        <v>43</v>
      </c>
      <c r="O431" s="87"/>
      <c r="P431" s="216">
        <f>O431*H431</f>
        <v>0</v>
      </c>
      <c r="Q431" s="216">
        <v>6.0000000000000002E-05</v>
      </c>
      <c r="R431" s="216">
        <f>Q431*H431</f>
        <v>6.0000000000000002E-05</v>
      </c>
      <c r="S431" s="216">
        <v>0</v>
      </c>
      <c r="T431" s="217">
        <f>S431*H431</f>
        <v>0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18" t="s">
        <v>258</v>
      </c>
      <c r="AT431" s="218" t="s">
        <v>115</v>
      </c>
      <c r="AU431" s="218" t="s">
        <v>121</v>
      </c>
      <c r="AY431" s="20" t="s">
        <v>112</v>
      </c>
      <c r="BE431" s="219">
        <f>IF(N431="základní",J431,0)</f>
        <v>0</v>
      </c>
      <c r="BF431" s="219">
        <f>IF(N431="snížená",J431,0)</f>
        <v>0</v>
      </c>
      <c r="BG431" s="219">
        <f>IF(N431="zákl. přenesená",J431,0)</f>
        <v>0</v>
      </c>
      <c r="BH431" s="219">
        <f>IF(N431="sníž. přenesená",J431,0)</f>
        <v>0</v>
      </c>
      <c r="BI431" s="219">
        <f>IF(N431="nulová",J431,0)</f>
        <v>0</v>
      </c>
      <c r="BJ431" s="20" t="s">
        <v>121</v>
      </c>
      <c r="BK431" s="219">
        <f>ROUND(I431*H431,2)</f>
        <v>0</v>
      </c>
      <c r="BL431" s="20" t="s">
        <v>258</v>
      </c>
      <c r="BM431" s="218" t="s">
        <v>727</v>
      </c>
    </row>
    <row r="432" s="2" customFormat="1">
      <c r="A432" s="41"/>
      <c r="B432" s="42"/>
      <c r="C432" s="43"/>
      <c r="D432" s="220" t="s">
        <v>123</v>
      </c>
      <c r="E432" s="43"/>
      <c r="F432" s="221" t="s">
        <v>728</v>
      </c>
      <c r="G432" s="43"/>
      <c r="H432" s="43"/>
      <c r="I432" s="222"/>
      <c r="J432" s="43"/>
      <c r="K432" s="43"/>
      <c r="L432" s="47"/>
      <c r="M432" s="223"/>
      <c r="N432" s="224"/>
      <c r="O432" s="87"/>
      <c r="P432" s="87"/>
      <c r="Q432" s="87"/>
      <c r="R432" s="87"/>
      <c r="S432" s="87"/>
      <c r="T432" s="88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20" t="s">
        <v>123</v>
      </c>
      <c r="AU432" s="20" t="s">
        <v>121</v>
      </c>
    </row>
    <row r="433" s="2" customFormat="1" ht="16.5" customHeight="1">
      <c r="A433" s="41"/>
      <c r="B433" s="42"/>
      <c r="C433" s="229" t="s">
        <v>729</v>
      </c>
      <c r="D433" s="229" t="s">
        <v>186</v>
      </c>
      <c r="E433" s="230" t="s">
        <v>730</v>
      </c>
      <c r="F433" s="231" t="s">
        <v>731</v>
      </c>
      <c r="G433" s="232" t="s">
        <v>360</v>
      </c>
      <c r="H433" s="233">
        <v>1</v>
      </c>
      <c r="I433" s="234"/>
      <c r="J433" s="235">
        <f>ROUND(I433*H433,2)</f>
        <v>0</v>
      </c>
      <c r="K433" s="231" t="s">
        <v>19</v>
      </c>
      <c r="L433" s="236"/>
      <c r="M433" s="237" t="s">
        <v>19</v>
      </c>
      <c r="N433" s="238" t="s">
        <v>43</v>
      </c>
      <c r="O433" s="87"/>
      <c r="P433" s="216">
        <f>O433*H433</f>
        <v>0</v>
      </c>
      <c r="Q433" s="216">
        <v>0</v>
      </c>
      <c r="R433" s="216">
        <f>Q433*H433</f>
        <v>0</v>
      </c>
      <c r="S433" s="216">
        <v>0</v>
      </c>
      <c r="T433" s="217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18" t="s">
        <v>341</v>
      </c>
      <c r="AT433" s="218" t="s">
        <v>186</v>
      </c>
      <c r="AU433" s="218" t="s">
        <v>121</v>
      </c>
      <c r="AY433" s="20" t="s">
        <v>112</v>
      </c>
      <c r="BE433" s="219">
        <f>IF(N433="základní",J433,0)</f>
        <v>0</v>
      </c>
      <c r="BF433" s="219">
        <f>IF(N433="snížená",J433,0)</f>
        <v>0</v>
      </c>
      <c r="BG433" s="219">
        <f>IF(N433="zákl. přenesená",J433,0)</f>
        <v>0</v>
      </c>
      <c r="BH433" s="219">
        <f>IF(N433="sníž. přenesená",J433,0)</f>
        <v>0</v>
      </c>
      <c r="BI433" s="219">
        <f>IF(N433="nulová",J433,0)</f>
        <v>0</v>
      </c>
      <c r="BJ433" s="20" t="s">
        <v>121</v>
      </c>
      <c r="BK433" s="219">
        <f>ROUND(I433*H433,2)</f>
        <v>0</v>
      </c>
      <c r="BL433" s="20" t="s">
        <v>258</v>
      </c>
      <c r="BM433" s="218" t="s">
        <v>732</v>
      </c>
    </row>
    <row r="434" s="2" customFormat="1">
      <c r="A434" s="41"/>
      <c r="B434" s="42"/>
      <c r="C434" s="43"/>
      <c r="D434" s="241" t="s">
        <v>456</v>
      </c>
      <c r="E434" s="43"/>
      <c r="F434" s="283" t="s">
        <v>733</v>
      </c>
      <c r="G434" s="43"/>
      <c r="H434" s="43"/>
      <c r="I434" s="222"/>
      <c r="J434" s="43"/>
      <c r="K434" s="43"/>
      <c r="L434" s="47"/>
      <c r="M434" s="223"/>
      <c r="N434" s="224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456</v>
      </c>
      <c r="AU434" s="20" t="s">
        <v>121</v>
      </c>
    </row>
    <row r="435" s="2" customFormat="1" ht="33" customHeight="1">
      <c r="A435" s="41"/>
      <c r="B435" s="42"/>
      <c r="C435" s="207" t="s">
        <v>734</v>
      </c>
      <c r="D435" s="207" t="s">
        <v>115</v>
      </c>
      <c r="E435" s="208" t="s">
        <v>735</v>
      </c>
      <c r="F435" s="209" t="s">
        <v>736</v>
      </c>
      <c r="G435" s="210" t="s">
        <v>320</v>
      </c>
      <c r="H435" s="211">
        <v>0.14999999999999999</v>
      </c>
      <c r="I435" s="212"/>
      <c r="J435" s="213">
        <f>ROUND(I435*H435,2)</f>
        <v>0</v>
      </c>
      <c r="K435" s="209" t="s">
        <v>119</v>
      </c>
      <c r="L435" s="47"/>
      <c r="M435" s="214" t="s">
        <v>19</v>
      </c>
      <c r="N435" s="215" t="s">
        <v>43</v>
      </c>
      <c r="O435" s="87"/>
      <c r="P435" s="216">
        <f>O435*H435</f>
        <v>0</v>
      </c>
      <c r="Q435" s="216">
        <v>0</v>
      </c>
      <c r="R435" s="216">
        <f>Q435*H435</f>
        <v>0</v>
      </c>
      <c r="S435" s="216">
        <v>0</v>
      </c>
      <c r="T435" s="217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18" t="s">
        <v>258</v>
      </c>
      <c r="AT435" s="218" t="s">
        <v>115</v>
      </c>
      <c r="AU435" s="218" t="s">
        <v>121</v>
      </c>
      <c r="AY435" s="20" t="s">
        <v>112</v>
      </c>
      <c r="BE435" s="219">
        <f>IF(N435="základní",J435,0)</f>
        <v>0</v>
      </c>
      <c r="BF435" s="219">
        <f>IF(N435="snížená",J435,0)</f>
        <v>0</v>
      </c>
      <c r="BG435" s="219">
        <f>IF(N435="zákl. přenesená",J435,0)</f>
        <v>0</v>
      </c>
      <c r="BH435" s="219">
        <f>IF(N435="sníž. přenesená",J435,0)</f>
        <v>0</v>
      </c>
      <c r="BI435" s="219">
        <f>IF(N435="nulová",J435,0)</f>
        <v>0</v>
      </c>
      <c r="BJ435" s="20" t="s">
        <v>121</v>
      </c>
      <c r="BK435" s="219">
        <f>ROUND(I435*H435,2)</f>
        <v>0</v>
      </c>
      <c r="BL435" s="20" t="s">
        <v>258</v>
      </c>
      <c r="BM435" s="218" t="s">
        <v>737</v>
      </c>
    </row>
    <row r="436" s="2" customFormat="1">
      <c r="A436" s="41"/>
      <c r="B436" s="42"/>
      <c r="C436" s="43"/>
      <c r="D436" s="220" t="s">
        <v>123</v>
      </c>
      <c r="E436" s="43"/>
      <c r="F436" s="221" t="s">
        <v>738</v>
      </c>
      <c r="G436" s="43"/>
      <c r="H436" s="43"/>
      <c r="I436" s="222"/>
      <c r="J436" s="43"/>
      <c r="K436" s="43"/>
      <c r="L436" s="47"/>
      <c r="M436" s="223"/>
      <c r="N436" s="224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123</v>
      </c>
      <c r="AU436" s="20" t="s">
        <v>121</v>
      </c>
    </row>
    <row r="437" s="12" customFormat="1" ht="22.8" customHeight="1">
      <c r="A437" s="12"/>
      <c r="B437" s="191"/>
      <c r="C437" s="192"/>
      <c r="D437" s="193" t="s">
        <v>70</v>
      </c>
      <c r="E437" s="205" t="s">
        <v>739</v>
      </c>
      <c r="F437" s="205" t="s">
        <v>740</v>
      </c>
      <c r="G437" s="192"/>
      <c r="H437" s="192"/>
      <c r="I437" s="195"/>
      <c r="J437" s="206">
        <f>BK437</f>
        <v>0</v>
      </c>
      <c r="K437" s="192"/>
      <c r="L437" s="197"/>
      <c r="M437" s="198"/>
      <c r="N437" s="199"/>
      <c r="O437" s="199"/>
      <c r="P437" s="200">
        <f>SUM(P438:P461)</f>
        <v>0</v>
      </c>
      <c r="Q437" s="199"/>
      <c r="R437" s="200">
        <f>SUM(R438:R461)</f>
        <v>0.0345549</v>
      </c>
      <c r="S437" s="199"/>
      <c r="T437" s="201">
        <f>SUM(T438:T461)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02" t="s">
        <v>121</v>
      </c>
      <c r="AT437" s="203" t="s">
        <v>70</v>
      </c>
      <c r="AU437" s="203" t="s">
        <v>79</v>
      </c>
      <c r="AY437" s="202" t="s">
        <v>112</v>
      </c>
      <c r="BK437" s="204">
        <f>SUM(BK438:BK461)</f>
        <v>0</v>
      </c>
    </row>
    <row r="438" s="2" customFormat="1" ht="24.15" customHeight="1">
      <c r="A438" s="41"/>
      <c r="B438" s="42"/>
      <c r="C438" s="207" t="s">
        <v>741</v>
      </c>
      <c r="D438" s="207" t="s">
        <v>115</v>
      </c>
      <c r="E438" s="208" t="s">
        <v>742</v>
      </c>
      <c r="F438" s="209" t="s">
        <v>743</v>
      </c>
      <c r="G438" s="210" t="s">
        <v>175</v>
      </c>
      <c r="H438" s="211">
        <v>84.870000000000005</v>
      </c>
      <c r="I438" s="212"/>
      <c r="J438" s="213">
        <f>ROUND(I438*H438,2)</f>
        <v>0</v>
      </c>
      <c r="K438" s="209" t="s">
        <v>119</v>
      </c>
      <c r="L438" s="47"/>
      <c r="M438" s="214" t="s">
        <v>19</v>
      </c>
      <c r="N438" s="215" t="s">
        <v>43</v>
      </c>
      <c r="O438" s="87"/>
      <c r="P438" s="216">
        <f>O438*H438</f>
        <v>0</v>
      </c>
      <c r="Q438" s="216">
        <v>2.0000000000000002E-05</v>
      </c>
      <c r="R438" s="216">
        <f>Q438*H438</f>
        <v>0.0016974000000000002</v>
      </c>
      <c r="S438" s="216">
        <v>0</v>
      </c>
      <c r="T438" s="217">
        <f>S438*H438</f>
        <v>0</v>
      </c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R438" s="218" t="s">
        <v>258</v>
      </c>
      <c r="AT438" s="218" t="s">
        <v>115</v>
      </c>
      <c r="AU438" s="218" t="s">
        <v>121</v>
      </c>
      <c r="AY438" s="20" t="s">
        <v>112</v>
      </c>
      <c r="BE438" s="219">
        <f>IF(N438="základní",J438,0)</f>
        <v>0</v>
      </c>
      <c r="BF438" s="219">
        <f>IF(N438="snížená",J438,0)</f>
        <v>0</v>
      </c>
      <c r="BG438" s="219">
        <f>IF(N438="zákl. přenesená",J438,0)</f>
        <v>0</v>
      </c>
      <c r="BH438" s="219">
        <f>IF(N438="sníž. přenesená",J438,0)</f>
        <v>0</v>
      </c>
      <c r="BI438" s="219">
        <f>IF(N438="nulová",J438,0)</f>
        <v>0</v>
      </c>
      <c r="BJ438" s="20" t="s">
        <v>121</v>
      </c>
      <c r="BK438" s="219">
        <f>ROUND(I438*H438,2)</f>
        <v>0</v>
      </c>
      <c r="BL438" s="20" t="s">
        <v>258</v>
      </c>
      <c r="BM438" s="218" t="s">
        <v>744</v>
      </c>
    </row>
    <row r="439" s="2" customFormat="1">
      <c r="A439" s="41"/>
      <c r="B439" s="42"/>
      <c r="C439" s="43"/>
      <c r="D439" s="220" t="s">
        <v>123</v>
      </c>
      <c r="E439" s="43"/>
      <c r="F439" s="221" t="s">
        <v>745</v>
      </c>
      <c r="G439" s="43"/>
      <c r="H439" s="43"/>
      <c r="I439" s="222"/>
      <c r="J439" s="43"/>
      <c r="K439" s="43"/>
      <c r="L439" s="47"/>
      <c r="M439" s="223"/>
      <c r="N439" s="224"/>
      <c r="O439" s="87"/>
      <c r="P439" s="87"/>
      <c r="Q439" s="87"/>
      <c r="R439" s="87"/>
      <c r="S439" s="87"/>
      <c r="T439" s="88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123</v>
      </c>
      <c r="AU439" s="20" t="s">
        <v>121</v>
      </c>
    </row>
    <row r="440" s="13" customFormat="1">
      <c r="A440" s="13"/>
      <c r="B440" s="239"/>
      <c r="C440" s="240"/>
      <c r="D440" s="241" t="s">
        <v>191</v>
      </c>
      <c r="E440" s="260" t="s">
        <v>19</v>
      </c>
      <c r="F440" s="242" t="s">
        <v>746</v>
      </c>
      <c r="G440" s="240"/>
      <c r="H440" s="243">
        <v>84.870000000000005</v>
      </c>
      <c r="I440" s="244"/>
      <c r="J440" s="240"/>
      <c r="K440" s="240"/>
      <c r="L440" s="245"/>
      <c r="M440" s="246"/>
      <c r="N440" s="247"/>
      <c r="O440" s="247"/>
      <c r="P440" s="247"/>
      <c r="Q440" s="247"/>
      <c r="R440" s="247"/>
      <c r="S440" s="247"/>
      <c r="T440" s="248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9" t="s">
        <v>191</v>
      </c>
      <c r="AU440" s="249" t="s">
        <v>121</v>
      </c>
      <c r="AV440" s="13" t="s">
        <v>121</v>
      </c>
      <c r="AW440" s="13" t="s">
        <v>32</v>
      </c>
      <c r="AX440" s="13" t="s">
        <v>79</v>
      </c>
      <c r="AY440" s="249" t="s">
        <v>112</v>
      </c>
    </row>
    <row r="441" s="2" customFormat="1" ht="16.5" customHeight="1">
      <c r="A441" s="41"/>
      <c r="B441" s="42"/>
      <c r="C441" s="207" t="s">
        <v>747</v>
      </c>
      <c r="D441" s="207" t="s">
        <v>115</v>
      </c>
      <c r="E441" s="208" t="s">
        <v>748</v>
      </c>
      <c r="F441" s="209" t="s">
        <v>749</v>
      </c>
      <c r="G441" s="210" t="s">
        <v>175</v>
      </c>
      <c r="H441" s="211">
        <v>84.870000000000005</v>
      </c>
      <c r="I441" s="212"/>
      <c r="J441" s="213">
        <f>ROUND(I441*H441,2)</f>
        <v>0</v>
      </c>
      <c r="K441" s="209" t="s">
        <v>119</v>
      </c>
      <c r="L441" s="47"/>
      <c r="M441" s="214" t="s">
        <v>19</v>
      </c>
      <c r="N441" s="215" t="s">
        <v>43</v>
      </c>
      <c r="O441" s="87"/>
      <c r="P441" s="216">
        <f>O441*H441</f>
        <v>0</v>
      </c>
      <c r="Q441" s="216">
        <v>0</v>
      </c>
      <c r="R441" s="216">
        <f>Q441*H441</f>
        <v>0</v>
      </c>
      <c r="S441" s="216">
        <v>0</v>
      </c>
      <c r="T441" s="217">
        <f>S441*H441</f>
        <v>0</v>
      </c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R441" s="218" t="s">
        <v>258</v>
      </c>
      <c r="AT441" s="218" t="s">
        <v>115</v>
      </c>
      <c r="AU441" s="218" t="s">
        <v>121</v>
      </c>
      <c r="AY441" s="20" t="s">
        <v>112</v>
      </c>
      <c r="BE441" s="219">
        <f>IF(N441="základní",J441,0)</f>
        <v>0</v>
      </c>
      <c r="BF441" s="219">
        <f>IF(N441="snížená",J441,0)</f>
        <v>0</v>
      </c>
      <c r="BG441" s="219">
        <f>IF(N441="zákl. přenesená",J441,0)</f>
        <v>0</v>
      </c>
      <c r="BH441" s="219">
        <f>IF(N441="sníž. přenesená",J441,0)</f>
        <v>0</v>
      </c>
      <c r="BI441" s="219">
        <f>IF(N441="nulová",J441,0)</f>
        <v>0</v>
      </c>
      <c r="BJ441" s="20" t="s">
        <v>121</v>
      </c>
      <c r="BK441" s="219">
        <f>ROUND(I441*H441,2)</f>
        <v>0</v>
      </c>
      <c r="BL441" s="20" t="s">
        <v>258</v>
      </c>
      <c r="BM441" s="218" t="s">
        <v>750</v>
      </c>
    </row>
    <row r="442" s="2" customFormat="1">
      <c r="A442" s="41"/>
      <c r="B442" s="42"/>
      <c r="C442" s="43"/>
      <c r="D442" s="220" t="s">
        <v>123</v>
      </c>
      <c r="E442" s="43"/>
      <c r="F442" s="221" t="s">
        <v>751</v>
      </c>
      <c r="G442" s="43"/>
      <c r="H442" s="43"/>
      <c r="I442" s="222"/>
      <c r="J442" s="43"/>
      <c r="K442" s="43"/>
      <c r="L442" s="47"/>
      <c r="M442" s="223"/>
      <c r="N442" s="224"/>
      <c r="O442" s="87"/>
      <c r="P442" s="87"/>
      <c r="Q442" s="87"/>
      <c r="R442" s="87"/>
      <c r="S442" s="87"/>
      <c r="T442" s="88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20" t="s">
        <v>123</v>
      </c>
      <c r="AU442" s="20" t="s">
        <v>121</v>
      </c>
    </row>
    <row r="443" s="13" customFormat="1">
      <c r="A443" s="13"/>
      <c r="B443" s="239"/>
      <c r="C443" s="240"/>
      <c r="D443" s="241" t="s">
        <v>191</v>
      </c>
      <c r="E443" s="260" t="s">
        <v>19</v>
      </c>
      <c r="F443" s="242" t="s">
        <v>746</v>
      </c>
      <c r="G443" s="240"/>
      <c r="H443" s="243">
        <v>84.870000000000005</v>
      </c>
      <c r="I443" s="244"/>
      <c r="J443" s="240"/>
      <c r="K443" s="240"/>
      <c r="L443" s="245"/>
      <c r="M443" s="246"/>
      <c r="N443" s="247"/>
      <c r="O443" s="247"/>
      <c r="P443" s="247"/>
      <c r="Q443" s="247"/>
      <c r="R443" s="247"/>
      <c r="S443" s="247"/>
      <c r="T443" s="24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9" t="s">
        <v>191</v>
      </c>
      <c r="AU443" s="249" t="s">
        <v>121</v>
      </c>
      <c r="AV443" s="13" t="s">
        <v>121</v>
      </c>
      <c r="AW443" s="13" t="s">
        <v>32</v>
      </c>
      <c r="AX443" s="13" t="s">
        <v>79</v>
      </c>
      <c r="AY443" s="249" t="s">
        <v>112</v>
      </c>
    </row>
    <row r="444" s="2" customFormat="1" ht="16.5" customHeight="1">
      <c r="A444" s="41"/>
      <c r="B444" s="42"/>
      <c r="C444" s="207" t="s">
        <v>752</v>
      </c>
      <c r="D444" s="207" t="s">
        <v>115</v>
      </c>
      <c r="E444" s="208" t="s">
        <v>753</v>
      </c>
      <c r="F444" s="209" t="s">
        <v>754</v>
      </c>
      <c r="G444" s="210" t="s">
        <v>175</v>
      </c>
      <c r="H444" s="211">
        <v>84.870000000000005</v>
      </c>
      <c r="I444" s="212"/>
      <c r="J444" s="213">
        <f>ROUND(I444*H444,2)</f>
        <v>0</v>
      </c>
      <c r="K444" s="209" t="s">
        <v>119</v>
      </c>
      <c r="L444" s="47"/>
      <c r="M444" s="214" t="s">
        <v>19</v>
      </c>
      <c r="N444" s="215" t="s">
        <v>43</v>
      </c>
      <c r="O444" s="87"/>
      <c r="P444" s="216">
        <f>O444*H444</f>
        <v>0</v>
      </c>
      <c r="Q444" s="216">
        <v>0.00012999999999999999</v>
      </c>
      <c r="R444" s="216">
        <f>Q444*H444</f>
        <v>0.011033099999999999</v>
      </c>
      <c r="S444" s="216">
        <v>0</v>
      </c>
      <c r="T444" s="217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18" t="s">
        <v>258</v>
      </c>
      <c r="AT444" s="218" t="s">
        <v>115</v>
      </c>
      <c r="AU444" s="218" t="s">
        <v>121</v>
      </c>
      <c r="AY444" s="20" t="s">
        <v>112</v>
      </c>
      <c r="BE444" s="219">
        <f>IF(N444="základní",J444,0)</f>
        <v>0</v>
      </c>
      <c r="BF444" s="219">
        <f>IF(N444="snížená",J444,0)</f>
        <v>0</v>
      </c>
      <c r="BG444" s="219">
        <f>IF(N444="zákl. přenesená",J444,0)</f>
        <v>0</v>
      </c>
      <c r="BH444" s="219">
        <f>IF(N444="sníž. přenesená",J444,0)</f>
        <v>0</v>
      </c>
      <c r="BI444" s="219">
        <f>IF(N444="nulová",J444,0)</f>
        <v>0</v>
      </c>
      <c r="BJ444" s="20" t="s">
        <v>121</v>
      </c>
      <c r="BK444" s="219">
        <f>ROUND(I444*H444,2)</f>
        <v>0</v>
      </c>
      <c r="BL444" s="20" t="s">
        <v>258</v>
      </c>
      <c r="BM444" s="218" t="s">
        <v>755</v>
      </c>
    </row>
    <row r="445" s="2" customFormat="1">
      <c r="A445" s="41"/>
      <c r="B445" s="42"/>
      <c r="C445" s="43"/>
      <c r="D445" s="220" t="s">
        <v>123</v>
      </c>
      <c r="E445" s="43"/>
      <c r="F445" s="221" t="s">
        <v>756</v>
      </c>
      <c r="G445" s="43"/>
      <c r="H445" s="43"/>
      <c r="I445" s="222"/>
      <c r="J445" s="43"/>
      <c r="K445" s="43"/>
      <c r="L445" s="47"/>
      <c r="M445" s="223"/>
      <c r="N445" s="224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123</v>
      </c>
      <c r="AU445" s="20" t="s">
        <v>121</v>
      </c>
    </row>
    <row r="446" s="13" customFormat="1">
      <c r="A446" s="13"/>
      <c r="B446" s="239"/>
      <c r="C446" s="240"/>
      <c r="D446" s="241" t="s">
        <v>191</v>
      </c>
      <c r="E446" s="260" t="s">
        <v>19</v>
      </c>
      <c r="F446" s="242" t="s">
        <v>746</v>
      </c>
      <c r="G446" s="240"/>
      <c r="H446" s="243">
        <v>84.870000000000005</v>
      </c>
      <c r="I446" s="244"/>
      <c r="J446" s="240"/>
      <c r="K446" s="240"/>
      <c r="L446" s="245"/>
      <c r="M446" s="246"/>
      <c r="N446" s="247"/>
      <c r="O446" s="247"/>
      <c r="P446" s="247"/>
      <c r="Q446" s="247"/>
      <c r="R446" s="247"/>
      <c r="S446" s="247"/>
      <c r="T446" s="24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9" t="s">
        <v>191</v>
      </c>
      <c r="AU446" s="249" t="s">
        <v>121</v>
      </c>
      <c r="AV446" s="13" t="s">
        <v>121</v>
      </c>
      <c r="AW446" s="13" t="s">
        <v>32</v>
      </c>
      <c r="AX446" s="13" t="s">
        <v>79</v>
      </c>
      <c r="AY446" s="249" t="s">
        <v>112</v>
      </c>
    </row>
    <row r="447" s="2" customFormat="1" ht="16.5" customHeight="1">
      <c r="A447" s="41"/>
      <c r="B447" s="42"/>
      <c r="C447" s="207" t="s">
        <v>757</v>
      </c>
      <c r="D447" s="207" t="s">
        <v>115</v>
      </c>
      <c r="E447" s="208" t="s">
        <v>758</v>
      </c>
      <c r="F447" s="209" t="s">
        <v>759</v>
      </c>
      <c r="G447" s="210" t="s">
        <v>175</v>
      </c>
      <c r="H447" s="211">
        <v>84.870000000000005</v>
      </c>
      <c r="I447" s="212"/>
      <c r="J447" s="213">
        <f>ROUND(I447*H447,2)</f>
        <v>0</v>
      </c>
      <c r="K447" s="209" t="s">
        <v>119</v>
      </c>
      <c r="L447" s="47"/>
      <c r="M447" s="214" t="s">
        <v>19</v>
      </c>
      <c r="N447" s="215" t="s">
        <v>43</v>
      </c>
      <c r="O447" s="87"/>
      <c r="P447" s="216">
        <f>O447*H447</f>
        <v>0</v>
      </c>
      <c r="Q447" s="216">
        <v>0.00012</v>
      </c>
      <c r="R447" s="216">
        <f>Q447*H447</f>
        <v>0.010184400000000001</v>
      </c>
      <c r="S447" s="216">
        <v>0</v>
      </c>
      <c r="T447" s="217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18" t="s">
        <v>258</v>
      </c>
      <c r="AT447" s="218" t="s">
        <v>115</v>
      </c>
      <c r="AU447" s="218" t="s">
        <v>121</v>
      </c>
      <c r="AY447" s="20" t="s">
        <v>112</v>
      </c>
      <c r="BE447" s="219">
        <f>IF(N447="základní",J447,0)</f>
        <v>0</v>
      </c>
      <c r="BF447" s="219">
        <f>IF(N447="snížená",J447,0)</f>
        <v>0</v>
      </c>
      <c r="BG447" s="219">
        <f>IF(N447="zákl. přenesená",J447,0)</f>
        <v>0</v>
      </c>
      <c r="BH447" s="219">
        <f>IF(N447="sníž. přenesená",J447,0)</f>
        <v>0</v>
      </c>
      <c r="BI447" s="219">
        <f>IF(N447="nulová",J447,0)</f>
        <v>0</v>
      </c>
      <c r="BJ447" s="20" t="s">
        <v>121</v>
      </c>
      <c r="BK447" s="219">
        <f>ROUND(I447*H447,2)</f>
        <v>0</v>
      </c>
      <c r="BL447" s="20" t="s">
        <v>258</v>
      </c>
      <c r="BM447" s="218" t="s">
        <v>760</v>
      </c>
    </row>
    <row r="448" s="2" customFormat="1">
      <c r="A448" s="41"/>
      <c r="B448" s="42"/>
      <c r="C448" s="43"/>
      <c r="D448" s="220" t="s">
        <v>123</v>
      </c>
      <c r="E448" s="43"/>
      <c r="F448" s="221" t="s">
        <v>761</v>
      </c>
      <c r="G448" s="43"/>
      <c r="H448" s="43"/>
      <c r="I448" s="222"/>
      <c r="J448" s="43"/>
      <c r="K448" s="43"/>
      <c r="L448" s="47"/>
      <c r="M448" s="223"/>
      <c r="N448" s="224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123</v>
      </c>
      <c r="AU448" s="20" t="s">
        <v>121</v>
      </c>
    </row>
    <row r="449" s="13" customFormat="1">
      <c r="A449" s="13"/>
      <c r="B449" s="239"/>
      <c r="C449" s="240"/>
      <c r="D449" s="241" t="s">
        <v>191</v>
      </c>
      <c r="E449" s="260" t="s">
        <v>19</v>
      </c>
      <c r="F449" s="242" t="s">
        <v>746</v>
      </c>
      <c r="G449" s="240"/>
      <c r="H449" s="243">
        <v>84.870000000000005</v>
      </c>
      <c r="I449" s="244"/>
      <c r="J449" s="240"/>
      <c r="K449" s="240"/>
      <c r="L449" s="245"/>
      <c r="M449" s="246"/>
      <c r="N449" s="247"/>
      <c r="O449" s="247"/>
      <c r="P449" s="247"/>
      <c r="Q449" s="247"/>
      <c r="R449" s="247"/>
      <c r="S449" s="247"/>
      <c r="T449" s="24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9" t="s">
        <v>191</v>
      </c>
      <c r="AU449" s="249" t="s">
        <v>121</v>
      </c>
      <c r="AV449" s="13" t="s">
        <v>121</v>
      </c>
      <c r="AW449" s="13" t="s">
        <v>32</v>
      </c>
      <c r="AX449" s="13" t="s">
        <v>79</v>
      </c>
      <c r="AY449" s="249" t="s">
        <v>112</v>
      </c>
    </row>
    <row r="450" s="2" customFormat="1" ht="21.75" customHeight="1">
      <c r="A450" s="41"/>
      <c r="B450" s="42"/>
      <c r="C450" s="207" t="s">
        <v>762</v>
      </c>
      <c r="D450" s="207" t="s">
        <v>115</v>
      </c>
      <c r="E450" s="208" t="s">
        <v>763</v>
      </c>
      <c r="F450" s="209" t="s">
        <v>764</v>
      </c>
      <c r="G450" s="210" t="s">
        <v>118</v>
      </c>
      <c r="H450" s="211">
        <v>1</v>
      </c>
      <c r="I450" s="212"/>
      <c r="J450" s="213">
        <f>ROUND(I450*H450,2)</f>
        <v>0</v>
      </c>
      <c r="K450" s="209" t="s">
        <v>119</v>
      </c>
      <c r="L450" s="47"/>
      <c r="M450" s="214" t="s">
        <v>19</v>
      </c>
      <c r="N450" s="215" t="s">
        <v>43</v>
      </c>
      <c r="O450" s="87"/>
      <c r="P450" s="216">
        <f>O450*H450</f>
        <v>0</v>
      </c>
      <c r="Q450" s="216">
        <v>6.9999999999999994E-05</v>
      </c>
      <c r="R450" s="216">
        <f>Q450*H450</f>
        <v>6.9999999999999994E-05</v>
      </c>
      <c r="S450" s="216">
        <v>0</v>
      </c>
      <c r="T450" s="217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18" t="s">
        <v>258</v>
      </c>
      <c r="AT450" s="218" t="s">
        <v>115</v>
      </c>
      <c r="AU450" s="218" t="s">
        <v>121</v>
      </c>
      <c r="AY450" s="20" t="s">
        <v>112</v>
      </c>
      <c r="BE450" s="219">
        <f>IF(N450="základní",J450,0)</f>
        <v>0</v>
      </c>
      <c r="BF450" s="219">
        <f>IF(N450="snížená",J450,0)</f>
        <v>0</v>
      </c>
      <c r="BG450" s="219">
        <f>IF(N450="zákl. přenesená",J450,0)</f>
        <v>0</v>
      </c>
      <c r="BH450" s="219">
        <f>IF(N450="sníž. přenesená",J450,0)</f>
        <v>0</v>
      </c>
      <c r="BI450" s="219">
        <f>IF(N450="nulová",J450,0)</f>
        <v>0</v>
      </c>
      <c r="BJ450" s="20" t="s">
        <v>121</v>
      </c>
      <c r="BK450" s="219">
        <f>ROUND(I450*H450,2)</f>
        <v>0</v>
      </c>
      <c r="BL450" s="20" t="s">
        <v>258</v>
      </c>
      <c r="BM450" s="218" t="s">
        <v>765</v>
      </c>
    </row>
    <row r="451" s="2" customFormat="1">
      <c r="A451" s="41"/>
      <c r="B451" s="42"/>
      <c r="C451" s="43"/>
      <c r="D451" s="220" t="s">
        <v>123</v>
      </c>
      <c r="E451" s="43"/>
      <c r="F451" s="221" t="s">
        <v>766</v>
      </c>
      <c r="G451" s="43"/>
      <c r="H451" s="43"/>
      <c r="I451" s="222"/>
      <c r="J451" s="43"/>
      <c r="K451" s="43"/>
      <c r="L451" s="47"/>
      <c r="M451" s="223"/>
      <c r="N451" s="224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123</v>
      </c>
      <c r="AU451" s="20" t="s">
        <v>121</v>
      </c>
    </row>
    <row r="452" s="2" customFormat="1" ht="24.15" customHeight="1">
      <c r="A452" s="41"/>
      <c r="B452" s="42"/>
      <c r="C452" s="207" t="s">
        <v>767</v>
      </c>
      <c r="D452" s="207" t="s">
        <v>115</v>
      </c>
      <c r="E452" s="208" t="s">
        <v>768</v>
      </c>
      <c r="F452" s="209" t="s">
        <v>769</v>
      </c>
      <c r="G452" s="210" t="s">
        <v>118</v>
      </c>
      <c r="H452" s="211">
        <v>1</v>
      </c>
      <c r="I452" s="212"/>
      <c r="J452" s="213">
        <f>ROUND(I452*H452,2)</f>
        <v>0</v>
      </c>
      <c r="K452" s="209" t="s">
        <v>119</v>
      </c>
      <c r="L452" s="47"/>
      <c r="M452" s="214" t="s">
        <v>19</v>
      </c>
      <c r="N452" s="215" t="s">
        <v>43</v>
      </c>
      <c r="O452" s="87"/>
      <c r="P452" s="216">
        <f>O452*H452</f>
        <v>0</v>
      </c>
      <c r="Q452" s="216">
        <v>8.0000000000000007E-05</v>
      </c>
      <c r="R452" s="216">
        <f>Q452*H452</f>
        <v>8.0000000000000007E-05</v>
      </c>
      <c r="S452" s="216">
        <v>0</v>
      </c>
      <c r="T452" s="217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18" t="s">
        <v>258</v>
      </c>
      <c r="AT452" s="218" t="s">
        <v>115</v>
      </c>
      <c r="AU452" s="218" t="s">
        <v>121</v>
      </c>
      <c r="AY452" s="20" t="s">
        <v>112</v>
      </c>
      <c r="BE452" s="219">
        <f>IF(N452="základní",J452,0)</f>
        <v>0</v>
      </c>
      <c r="BF452" s="219">
        <f>IF(N452="snížená",J452,0)</f>
        <v>0</v>
      </c>
      <c r="BG452" s="219">
        <f>IF(N452="zákl. přenesená",J452,0)</f>
        <v>0</v>
      </c>
      <c r="BH452" s="219">
        <f>IF(N452="sníž. přenesená",J452,0)</f>
        <v>0</v>
      </c>
      <c r="BI452" s="219">
        <f>IF(N452="nulová",J452,0)</f>
        <v>0</v>
      </c>
      <c r="BJ452" s="20" t="s">
        <v>121</v>
      </c>
      <c r="BK452" s="219">
        <f>ROUND(I452*H452,2)</f>
        <v>0</v>
      </c>
      <c r="BL452" s="20" t="s">
        <v>258</v>
      </c>
      <c r="BM452" s="218" t="s">
        <v>770</v>
      </c>
    </row>
    <row r="453" s="2" customFormat="1">
      <c r="A453" s="41"/>
      <c r="B453" s="42"/>
      <c r="C453" s="43"/>
      <c r="D453" s="220" t="s">
        <v>123</v>
      </c>
      <c r="E453" s="43"/>
      <c r="F453" s="221" t="s">
        <v>771</v>
      </c>
      <c r="G453" s="43"/>
      <c r="H453" s="43"/>
      <c r="I453" s="222"/>
      <c r="J453" s="43"/>
      <c r="K453" s="43"/>
      <c r="L453" s="47"/>
      <c r="M453" s="223"/>
      <c r="N453" s="224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123</v>
      </c>
      <c r="AU453" s="20" t="s">
        <v>121</v>
      </c>
    </row>
    <row r="454" s="2" customFormat="1" ht="16.5" customHeight="1">
      <c r="A454" s="41"/>
      <c r="B454" s="42"/>
      <c r="C454" s="207" t="s">
        <v>772</v>
      </c>
      <c r="D454" s="207" t="s">
        <v>115</v>
      </c>
      <c r="E454" s="208" t="s">
        <v>773</v>
      </c>
      <c r="F454" s="209" t="s">
        <v>774</v>
      </c>
      <c r="G454" s="210" t="s">
        <v>118</v>
      </c>
      <c r="H454" s="211">
        <v>1</v>
      </c>
      <c r="I454" s="212"/>
      <c r="J454" s="213">
        <f>ROUND(I454*H454,2)</f>
        <v>0</v>
      </c>
      <c r="K454" s="209" t="s">
        <v>119</v>
      </c>
      <c r="L454" s="47"/>
      <c r="M454" s="214" t="s">
        <v>19</v>
      </c>
      <c r="N454" s="215" t="s">
        <v>43</v>
      </c>
      <c r="O454" s="87"/>
      <c r="P454" s="216">
        <f>O454*H454</f>
        <v>0</v>
      </c>
      <c r="Q454" s="216">
        <v>0.00017000000000000001</v>
      </c>
      <c r="R454" s="216">
        <f>Q454*H454</f>
        <v>0.00017000000000000001</v>
      </c>
      <c r="S454" s="216">
        <v>0</v>
      </c>
      <c r="T454" s="217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18" t="s">
        <v>258</v>
      </c>
      <c r="AT454" s="218" t="s">
        <v>115</v>
      </c>
      <c r="AU454" s="218" t="s">
        <v>121</v>
      </c>
      <c r="AY454" s="20" t="s">
        <v>112</v>
      </c>
      <c r="BE454" s="219">
        <f>IF(N454="základní",J454,0)</f>
        <v>0</v>
      </c>
      <c r="BF454" s="219">
        <f>IF(N454="snížená",J454,0)</f>
        <v>0</v>
      </c>
      <c r="BG454" s="219">
        <f>IF(N454="zákl. přenesená",J454,0)</f>
        <v>0</v>
      </c>
      <c r="BH454" s="219">
        <f>IF(N454="sníž. přenesená",J454,0)</f>
        <v>0</v>
      </c>
      <c r="BI454" s="219">
        <f>IF(N454="nulová",J454,0)</f>
        <v>0</v>
      </c>
      <c r="BJ454" s="20" t="s">
        <v>121</v>
      </c>
      <c r="BK454" s="219">
        <f>ROUND(I454*H454,2)</f>
        <v>0</v>
      </c>
      <c r="BL454" s="20" t="s">
        <v>258</v>
      </c>
      <c r="BM454" s="218" t="s">
        <v>775</v>
      </c>
    </row>
    <row r="455" s="2" customFormat="1">
      <c r="A455" s="41"/>
      <c r="B455" s="42"/>
      <c r="C455" s="43"/>
      <c r="D455" s="220" t="s">
        <v>123</v>
      </c>
      <c r="E455" s="43"/>
      <c r="F455" s="221" t="s">
        <v>776</v>
      </c>
      <c r="G455" s="43"/>
      <c r="H455" s="43"/>
      <c r="I455" s="222"/>
      <c r="J455" s="43"/>
      <c r="K455" s="43"/>
      <c r="L455" s="47"/>
      <c r="M455" s="223"/>
      <c r="N455" s="224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20" t="s">
        <v>123</v>
      </c>
      <c r="AU455" s="20" t="s">
        <v>121</v>
      </c>
    </row>
    <row r="456" s="2" customFormat="1" ht="16.5" customHeight="1">
      <c r="A456" s="41"/>
      <c r="B456" s="42"/>
      <c r="C456" s="207" t="s">
        <v>777</v>
      </c>
      <c r="D456" s="207" t="s">
        <v>115</v>
      </c>
      <c r="E456" s="208" t="s">
        <v>778</v>
      </c>
      <c r="F456" s="209" t="s">
        <v>779</v>
      </c>
      <c r="G456" s="210" t="s">
        <v>118</v>
      </c>
      <c r="H456" s="211">
        <v>1</v>
      </c>
      <c r="I456" s="212"/>
      <c r="J456" s="213">
        <f>ROUND(I456*H456,2)</f>
        <v>0</v>
      </c>
      <c r="K456" s="209" t="s">
        <v>119</v>
      </c>
      <c r="L456" s="47"/>
      <c r="M456" s="214" t="s">
        <v>19</v>
      </c>
      <c r="N456" s="215" t="s">
        <v>43</v>
      </c>
      <c r="O456" s="87"/>
      <c r="P456" s="216">
        <f>O456*H456</f>
        <v>0</v>
      </c>
      <c r="Q456" s="216">
        <v>0.00012</v>
      </c>
      <c r="R456" s="216">
        <f>Q456*H456</f>
        <v>0.00012</v>
      </c>
      <c r="S456" s="216">
        <v>0</v>
      </c>
      <c r="T456" s="217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18" t="s">
        <v>258</v>
      </c>
      <c r="AT456" s="218" t="s">
        <v>115</v>
      </c>
      <c r="AU456" s="218" t="s">
        <v>121</v>
      </c>
      <c r="AY456" s="20" t="s">
        <v>112</v>
      </c>
      <c r="BE456" s="219">
        <f>IF(N456="základní",J456,0)</f>
        <v>0</v>
      </c>
      <c r="BF456" s="219">
        <f>IF(N456="snížená",J456,0)</f>
        <v>0</v>
      </c>
      <c r="BG456" s="219">
        <f>IF(N456="zákl. přenesená",J456,0)</f>
        <v>0</v>
      </c>
      <c r="BH456" s="219">
        <f>IF(N456="sníž. přenesená",J456,0)</f>
        <v>0</v>
      </c>
      <c r="BI456" s="219">
        <f>IF(N456="nulová",J456,0)</f>
        <v>0</v>
      </c>
      <c r="BJ456" s="20" t="s">
        <v>121</v>
      </c>
      <c r="BK456" s="219">
        <f>ROUND(I456*H456,2)</f>
        <v>0</v>
      </c>
      <c r="BL456" s="20" t="s">
        <v>258</v>
      </c>
      <c r="BM456" s="218" t="s">
        <v>780</v>
      </c>
    </row>
    <row r="457" s="2" customFormat="1">
      <c r="A457" s="41"/>
      <c r="B457" s="42"/>
      <c r="C457" s="43"/>
      <c r="D457" s="220" t="s">
        <v>123</v>
      </c>
      <c r="E457" s="43"/>
      <c r="F457" s="221" t="s">
        <v>781</v>
      </c>
      <c r="G457" s="43"/>
      <c r="H457" s="43"/>
      <c r="I457" s="222"/>
      <c r="J457" s="43"/>
      <c r="K457" s="43"/>
      <c r="L457" s="47"/>
      <c r="M457" s="223"/>
      <c r="N457" s="224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123</v>
      </c>
      <c r="AU457" s="20" t="s">
        <v>121</v>
      </c>
    </row>
    <row r="458" s="2" customFormat="1" ht="16.5" customHeight="1">
      <c r="A458" s="41"/>
      <c r="B458" s="42"/>
      <c r="C458" s="207" t="s">
        <v>782</v>
      </c>
      <c r="D458" s="207" t="s">
        <v>115</v>
      </c>
      <c r="E458" s="208" t="s">
        <v>783</v>
      </c>
      <c r="F458" s="209" t="s">
        <v>784</v>
      </c>
      <c r="G458" s="210" t="s">
        <v>175</v>
      </c>
      <c r="H458" s="211">
        <v>44.799999999999997</v>
      </c>
      <c r="I458" s="212"/>
      <c r="J458" s="213">
        <f>ROUND(I458*H458,2)</f>
        <v>0</v>
      </c>
      <c r="K458" s="209" t="s">
        <v>119</v>
      </c>
      <c r="L458" s="47"/>
      <c r="M458" s="214" t="s">
        <v>19</v>
      </c>
      <c r="N458" s="215" t="s">
        <v>43</v>
      </c>
      <c r="O458" s="87"/>
      <c r="P458" s="216">
        <f>O458*H458</f>
        <v>0</v>
      </c>
      <c r="Q458" s="216">
        <v>0.00025000000000000001</v>
      </c>
      <c r="R458" s="216">
        <f>Q458*H458</f>
        <v>0.0112</v>
      </c>
      <c r="S458" s="216">
        <v>0</v>
      </c>
      <c r="T458" s="217">
        <f>S458*H458</f>
        <v>0</v>
      </c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R458" s="218" t="s">
        <v>258</v>
      </c>
      <c r="AT458" s="218" t="s">
        <v>115</v>
      </c>
      <c r="AU458" s="218" t="s">
        <v>121</v>
      </c>
      <c r="AY458" s="20" t="s">
        <v>112</v>
      </c>
      <c r="BE458" s="219">
        <f>IF(N458="základní",J458,0)</f>
        <v>0</v>
      </c>
      <c r="BF458" s="219">
        <f>IF(N458="snížená",J458,0)</f>
        <v>0</v>
      </c>
      <c r="BG458" s="219">
        <f>IF(N458="zákl. přenesená",J458,0)</f>
        <v>0</v>
      </c>
      <c r="BH458" s="219">
        <f>IF(N458="sníž. přenesená",J458,0)</f>
        <v>0</v>
      </c>
      <c r="BI458" s="219">
        <f>IF(N458="nulová",J458,0)</f>
        <v>0</v>
      </c>
      <c r="BJ458" s="20" t="s">
        <v>121</v>
      </c>
      <c r="BK458" s="219">
        <f>ROUND(I458*H458,2)</f>
        <v>0</v>
      </c>
      <c r="BL458" s="20" t="s">
        <v>258</v>
      </c>
      <c r="BM458" s="218" t="s">
        <v>785</v>
      </c>
    </row>
    <row r="459" s="2" customFormat="1">
      <c r="A459" s="41"/>
      <c r="B459" s="42"/>
      <c r="C459" s="43"/>
      <c r="D459" s="220" t="s">
        <v>123</v>
      </c>
      <c r="E459" s="43"/>
      <c r="F459" s="221" t="s">
        <v>786</v>
      </c>
      <c r="G459" s="43"/>
      <c r="H459" s="43"/>
      <c r="I459" s="222"/>
      <c r="J459" s="43"/>
      <c r="K459" s="43"/>
      <c r="L459" s="47"/>
      <c r="M459" s="223"/>
      <c r="N459" s="224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123</v>
      </c>
      <c r="AU459" s="20" t="s">
        <v>121</v>
      </c>
    </row>
    <row r="460" s="14" customFormat="1">
      <c r="A460" s="14"/>
      <c r="B460" s="250"/>
      <c r="C460" s="251"/>
      <c r="D460" s="241" t="s">
        <v>191</v>
      </c>
      <c r="E460" s="252" t="s">
        <v>19</v>
      </c>
      <c r="F460" s="253" t="s">
        <v>787</v>
      </c>
      <c r="G460" s="251"/>
      <c r="H460" s="252" t="s">
        <v>19</v>
      </c>
      <c r="I460" s="254"/>
      <c r="J460" s="251"/>
      <c r="K460" s="251"/>
      <c r="L460" s="255"/>
      <c r="M460" s="256"/>
      <c r="N460" s="257"/>
      <c r="O460" s="257"/>
      <c r="P460" s="257"/>
      <c r="Q460" s="257"/>
      <c r="R460" s="257"/>
      <c r="S460" s="257"/>
      <c r="T460" s="258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9" t="s">
        <v>191</v>
      </c>
      <c r="AU460" s="259" t="s">
        <v>121</v>
      </c>
      <c r="AV460" s="14" t="s">
        <v>79</v>
      </c>
      <c r="AW460" s="14" t="s">
        <v>32</v>
      </c>
      <c r="AX460" s="14" t="s">
        <v>71</v>
      </c>
      <c r="AY460" s="259" t="s">
        <v>112</v>
      </c>
    </row>
    <row r="461" s="13" customFormat="1">
      <c r="A461" s="13"/>
      <c r="B461" s="239"/>
      <c r="C461" s="240"/>
      <c r="D461" s="241" t="s">
        <v>191</v>
      </c>
      <c r="E461" s="260" t="s">
        <v>19</v>
      </c>
      <c r="F461" s="242" t="s">
        <v>788</v>
      </c>
      <c r="G461" s="240"/>
      <c r="H461" s="243">
        <v>44.799999999999997</v>
      </c>
      <c r="I461" s="244"/>
      <c r="J461" s="240"/>
      <c r="K461" s="240"/>
      <c r="L461" s="245"/>
      <c r="M461" s="246"/>
      <c r="N461" s="247"/>
      <c r="O461" s="247"/>
      <c r="P461" s="247"/>
      <c r="Q461" s="247"/>
      <c r="R461" s="247"/>
      <c r="S461" s="247"/>
      <c r="T461" s="24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9" t="s">
        <v>191</v>
      </c>
      <c r="AU461" s="249" t="s">
        <v>121</v>
      </c>
      <c r="AV461" s="13" t="s">
        <v>121</v>
      </c>
      <c r="AW461" s="13" t="s">
        <v>32</v>
      </c>
      <c r="AX461" s="13" t="s">
        <v>79</v>
      </c>
      <c r="AY461" s="249" t="s">
        <v>112</v>
      </c>
    </row>
    <row r="462" s="12" customFormat="1" ht="22.8" customHeight="1">
      <c r="A462" s="12"/>
      <c r="B462" s="191"/>
      <c r="C462" s="192"/>
      <c r="D462" s="193" t="s">
        <v>70</v>
      </c>
      <c r="E462" s="205" t="s">
        <v>789</v>
      </c>
      <c r="F462" s="205" t="s">
        <v>790</v>
      </c>
      <c r="G462" s="192"/>
      <c r="H462" s="192"/>
      <c r="I462" s="195"/>
      <c r="J462" s="206">
        <f>BK462</f>
        <v>0</v>
      </c>
      <c r="K462" s="192"/>
      <c r="L462" s="197"/>
      <c r="M462" s="198"/>
      <c r="N462" s="199"/>
      <c r="O462" s="199"/>
      <c r="P462" s="200">
        <f>SUM(P463:P501)</f>
        <v>0</v>
      </c>
      <c r="Q462" s="199"/>
      <c r="R462" s="200">
        <f>SUM(R463:R501)</f>
        <v>0.031575629999999993</v>
      </c>
      <c r="S462" s="199"/>
      <c r="T462" s="201">
        <f>SUM(T463:T501)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02" t="s">
        <v>121</v>
      </c>
      <c r="AT462" s="203" t="s">
        <v>70</v>
      </c>
      <c r="AU462" s="203" t="s">
        <v>79</v>
      </c>
      <c r="AY462" s="202" t="s">
        <v>112</v>
      </c>
      <c r="BK462" s="204">
        <f>SUM(BK463:BK501)</f>
        <v>0</v>
      </c>
    </row>
    <row r="463" s="2" customFormat="1" ht="16.5" customHeight="1">
      <c r="A463" s="41"/>
      <c r="B463" s="42"/>
      <c r="C463" s="207" t="s">
        <v>791</v>
      </c>
      <c r="D463" s="207" t="s">
        <v>115</v>
      </c>
      <c r="E463" s="208" t="s">
        <v>792</v>
      </c>
      <c r="F463" s="209" t="s">
        <v>793</v>
      </c>
      <c r="G463" s="210" t="s">
        <v>175</v>
      </c>
      <c r="H463" s="211">
        <v>61.912999999999997</v>
      </c>
      <c r="I463" s="212"/>
      <c r="J463" s="213">
        <f>ROUND(I463*H463,2)</f>
        <v>0</v>
      </c>
      <c r="K463" s="209" t="s">
        <v>119</v>
      </c>
      <c r="L463" s="47"/>
      <c r="M463" s="214" t="s">
        <v>19</v>
      </c>
      <c r="N463" s="215" t="s">
        <v>43</v>
      </c>
      <c r="O463" s="87"/>
      <c r="P463" s="216">
        <f>O463*H463</f>
        <v>0</v>
      </c>
      <c r="Q463" s="216">
        <v>0.00021000000000000001</v>
      </c>
      <c r="R463" s="216">
        <f>Q463*H463</f>
        <v>0.01300173</v>
      </c>
      <c r="S463" s="216">
        <v>0</v>
      </c>
      <c r="T463" s="217">
        <f>S463*H463</f>
        <v>0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218" t="s">
        <v>258</v>
      </c>
      <c r="AT463" s="218" t="s">
        <v>115</v>
      </c>
      <c r="AU463" s="218" t="s">
        <v>121</v>
      </c>
      <c r="AY463" s="20" t="s">
        <v>112</v>
      </c>
      <c r="BE463" s="219">
        <f>IF(N463="základní",J463,0)</f>
        <v>0</v>
      </c>
      <c r="BF463" s="219">
        <f>IF(N463="snížená",J463,0)</f>
        <v>0</v>
      </c>
      <c r="BG463" s="219">
        <f>IF(N463="zákl. přenesená",J463,0)</f>
        <v>0</v>
      </c>
      <c r="BH463" s="219">
        <f>IF(N463="sníž. přenesená",J463,0)</f>
        <v>0</v>
      </c>
      <c r="BI463" s="219">
        <f>IF(N463="nulová",J463,0)</f>
        <v>0</v>
      </c>
      <c r="BJ463" s="20" t="s">
        <v>121</v>
      </c>
      <c r="BK463" s="219">
        <f>ROUND(I463*H463,2)</f>
        <v>0</v>
      </c>
      <c r="BL463" s="20" t="s">
        <v>258</v>
      </c>
      <c r="BM463" s="218" t="s">
        <v>794</v>
      </c>
    </row>
    <row r="464" s="2" customFormat="1">
      <c r="A464" s="41"/>
      <c r="B464" s="42"/>
      <c r="C464" s="43"/>
      <c r="D464" s="220" t="s">
        <v>123</v>
      </c>
      <c r="E464" s="43"/>
      <c r="F464" s="221" t="s">
        <v>795</v>
      </c>
      <c r="G464" s="43"/>
      <c r="H464" s="43"/>
      <c r="I464" s="222"/>
      <c r="J464" s="43"/>
      <c r="K464" s="43"/>
      <c r="L464" s="47"/>
      <c r="M464" s="223"/>
      <c r="N464" s="224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0" t="s">
        <v>123</v>
      </c>
      <c r="AU464" s="20" t="s">
        <v>121</v>
      </c>
    </row>
    <row r="465" s="14" customFormat="1">
      <c r="A465" s="14"/>
      <c r="B465" s="250"/>
      <c r="C465" s="251"/>
      <c r="D465" s="241" t="s">
        <v>191</v>
      </c>
      <c r="E465" s="252" t="s">
        <v>19</v>
      </c>
      <c r="F465" s="253" t="s">
        <v>221</v>
      </c>
      <c r="G465" s="251"/>
      <c r="H465" s="252" t="s">
        <v>19</v>
      </c>
      <c r="I465" s="254"/>
      <c r="J465" s="251"/>
      <c r="K465" s="251"/>
      <c r="L465" s="255"/>
      <c r="M465" s="256"/>
      <c r="N465" s="257"/>
      <c r="O465" s="257"/>
      <c r="P465" s="257"/>
      <c r="Q465" s="257"/>
      <c r="R465" s="257"/>
      <c r="S465" s="257"/>
      <c r="T465" s="258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9" t="s">
        <v>191</v>
      </c>
      <c r="AU465" s="259" t="s">
        <v>121</v>
      </c>
      <c r="AV465" s="14" t="s">
        <v>79</v>
      </c>
      <c r="AW465" s="14" t="s">
        <v>32</v>
      </c>
      <c r="AX465" s="14" t="s">
        <v>71</v>
      </c>
      <c r="AY465" s="259" t="s">
        <v>112</v>
      </c>
    </row>
    <row r="466" s="13" customFormat="1">
      <c r="A466" s="13"/>
      <c r="B466" s="239"/>
      <c r="C466" s="240"/>
      <c r="D466" s="241" t="s">
        <v>191</v>
      </c>
      <c r="E466" s="260" t="s">
        <v>19</v>
      </c>
      <c r="F466" s="242" t="s">
        <v>235</v>
      </c>
      <c r="G466" s="240"/>
      <c r="H466" s="243">
        <v>18.963000000000001</v>
      </c>
      <c r="I466" s="244"/>
      <c r="J466" s="240"/>
      <c r="K466" s="240"/>
      <c r="L466" s="245"/>
      <c r="M466" s="246"/>
      <c r="N466" s="247"/>
      <c r="O466" s="247"/>
      <c r="P466" s="247"/>
      <c r="Q466" s="247"/>
      <c r="R466" s="247"/>
      <c r="S466" s="247"/>
      <c r="T466" s="24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9" t="s">
        <v>191</v>
      </c>
      <c r="AU466" s="249" t="s">
        <v>121</v>
      </c>
      <c r="AV466" s="13" t="s">
        <v>121</v>
      </c>
      <c r="AW466" s="13" t="s">
        <v>32</v>
      </c>
      <c r="AX466" s="13" t="s">
        <v>71</v>
      </c>
      <c r="AY466" s="249" t="s">
        <v>112</v>
      </c>
    </row>
    <row r="467" s="14" customFormat="1">
      <c r="A467" s="14"/>
      <c r="B467" s="250"/>
      <c r="C467" s="251"/>
      <c r="D467" s="241" t="s">
        <v>191</v>
      </c>
      <c r="E467" s="252" t="s">
        <v>19</v>
      </c>
      <c r="F467" s="253" t="s">
        <v>223</v>
      </c>
      <c r="G467" s="251"/>
      <c r="H467" s="252" t="s">
        <v>19</v>
      </c>
      <c r="I467" s="254"/>
      <c r="J467" s="251"/>
      <c r="K467" s="251"/>
      <c r="L467" s="255"/>
      <c r="M467" s="256"/>
      <c r="N467" s="257"/>
      <c r="O467" s="257"/>
      <c r="P467" s="257"/>
      <c r="Q467" s="257"/>
      <c r="R467" s="257"/>
      <c r="S467" s="257"/>
      <c r="T467" s="258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9" t="s">
        <v>191</v>
      </c>
      <c r="AU467" s="259" t="s">
        <v>121</v>
      </c>
      <c r="AV467" s="14" t="s">
        <v>79</v>
      </c>
      <c r="AW467" s="14" t="s">
        <v>32</v>
      </c>
      <c r="AX467" s="14" t="s">
        <v>71</v>
      </c>
      <c r="AY467" s="259" t="s">
        <v>112</v>
      </c>
    </row>
    <row r="468" s="13" customFormat="1">
      <c r="A468" s="13"/>
      <c r="B468" s="239"/>
      <c r="C468" s="240"/>
      <c r="D468" s="241" t="s">
        <v>191</v>
      </c>
      <c r="E468" s="260" t="s">
        <v>19</v>
      </c>
      <c r="F468" s="242" t="s">
        <v>236</v>
      </c>
      <c r="G468" s="240"/>
      <c r="H468" s="243">
        <v>12.975</v>
      </c>
      <c r="I468" s="244"/>
      <c r="J468" s="240"/>
      <c r="K468" s="240"/>
      <c r="L468" s="245"/>
      <c r="M468" s="246"/>
      <c r="N468" s="247"/>
      <c r="O468" s="247"/>
      <c r="P468" s="247"/>
      <c r="Q468" s="247"/>
      <c r="R468" s="247"/>
      <c r="S468" s="247"/>
      <c r="T468" s="24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9" t="s">
        <v>191</v>
      </c>
      <c r="AU468" s="249" t="s">
        <v>121</v>
      </c>
      <c r="AV468" s="13" t="s">
        <v>121</v>
      </c>
      <c r="AW468" s="13" t="s">
        <v>32</v>
      </c>
      <c r="AX468" s="13" t="s">
        <v>71</v>
      </c>
      <c r="AY468" s="249" t="s">
        <v>112</v>
      </c>
    </row>
    <row r="469" s="15" customFormat="1">
      <c r="A469" s="15"/>
      <c r="B469" s="261"/>
      <c r="C469" s="262"/>
      <c r="D469" s="241" t="s">
        <v>191</v>
      </c>
      <c r="E469" s="263" t="s">
        <v>19</v>
      </c>
      <c r="F469" s="264" t="s">
        <v>225</v>
      </c>
      <c r="G469" s="262"/>
      <c r="H469" s="265">
        <v>31.938000000000002</v>
      </c>
      <c r="I469" s="266"/>
      <c r="J469" s="262"/>
      <c r="K469" s="262"/>
      <c r="L469" s="267"/>
      <c r="M469" s="268"/>
      <c r="N469" s="269"/>
      <c r="O469" s="269"/>
      <c r="P469" s="269"/>
      <c r="Q469" s="269"/>
      <c r="R469" s="269"/>
      <c r="S469" s="269"/>
      <c r="T469" s="270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71" t="s">
        <v>191</v>
      </c>
      <c r="AU469" s="271" t="s">
        <v>121</v>
      </c>
      <c r="AV469" s="15" t="s">
        <v>133</v>
      </c>
      <c r="AW469" s="15" t="s">
        <v>32</v>
      </c>
      <c r="AX469" s="15" t="s">
        <v>71</v>
      </c>
      <c r="AY469" s="271" t="s">
        <v>112</v>
      </c>
    </row>
    <row r="470" s="14" customFormat="1">
      <c r="A470" s="14"/>
      <c r="B470" s="250"/>
      <c r="C470" s="251"/>
      <c r="D470" s="241" t="s">
        <v>191</v>
      </c>
      <c r="E470" s="252" t="s">
        <v>19</v>
      </c>
      <c r="F470" s="253" t="s">
        <v>226</v>
      </c>
      <c r="G470" s="251"/>
      <c r="H470" s="252" t="s">
        <v>19</v>
      </c>
      <c r="I470" s="254"/>
      <c r="J470" s="251"/>
      <c r="K470" s="251"/>
      <c r="L470" s="255"/>
      <c r="M470" s="256"/>
      <c r="N470" s="257"/>
      <c r="O470" s="257"/>
      <c r="P470" s="257"/>
      <c r="Q470" s="257"/>
      <c r="R470" s="257"/>
      <c r="S470" s="257"/>
      <c r="T470" s="258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9" t="s">
        <v>191</v>
      </c>
      <c r="AU470" s="259" t="s">
        <v>121</v>
      </c>
      <c r="AV470" s="14" t="s">
        <v>79</v>
      </c>
      <c r="AW470" s="14" t="s">
        <v>32</v>
      </c>
      <c r="AX470" s="14" t="s">
        <v>71</v>
      </c>
      <c r="AY470" s="259" t="s">
        <v>112</v>
      </c>
    </row>
    <row r="471" s="13" customFormat="1">
      <c r="A471" s="13"/>
      <c r="B471" s="239"/>
      <c r="C471" s="240"/>
      <c r="D471" s="241" t="s">
        <v>191</v>
      </c>
      <c r="E471" s="260" t="s">
        <v>19</v>
      </c>
      <c r="F471" s="242" t="s">
        <v>237</v>
      </c>
      <c r="G471" s="240"/>
      <c r="H471" s="243">
        <v>21.800000000000001</v>
      </c>
      <c r="I471" s="244"/>
      <c r="J471" s="240"/>
      <c r="K471" s="240"/>
      <c r="L471" s="245"/>
      <c r="M471" s="246"/>
      <c r="N471" s="247"/>
      <c r="O471" s="247"/>
      <c r="P471" s="247"/>
      <c r="Q471" s="247"/>
      <c r="R471" s="247"/>
      <c r="S471" s="247"/>
      <c r="T471" s="24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9" t="s">
        <v>191</v>
      </c>
      <c r="AU471" s="249" t="s">
        <v>121</v>
      </c>
      <c r="AV471" s="13" t="s">
        <v>121</v>
      </c>
      <c r="AW471" s="13" t="s">
        <v>32</v>
      </c>
      <c r="AX471" s="13" t="s">
        <v>71</v>
      </c>
      <c r="AY471" s="249" t="s">
        <v>112</v>
      </c>
    </row>
    <row r="472" s="14" customFormat="1">
      <c r="A472" s="14"/>
      <c r="B472" s="250"/>
      <c r="C472" s="251"/>
      <c r="D472" s="241" t="s">
        <v>191</v>
      </c>
      <c r="E472" s="252" t="s">
        <v>19</v>
      </c>
      <c r="F472" s="253" t="s">
        <v>228</v>
      </c>
      <c r="G472" s="251"/>
      <c r="H472" s="252" t="s">
        <v>19</v>
      </c>
      <c r="I472" s="254"/>
      <c r="J472" s="251"/>
      <c r="K472" s="251"/>
      <c r="L472" s="255"/>
      <c r="M472" s="256"/>
      <c r="N472" s="257"/>
      <c r="O472" s="257"/>
      <c r="P472" s="257"/>
      <c r="Q472" s="257"/>
      <c r="R472" s="257"/>
      <c r="S472" s="257"/>
      <c r="T472" s="258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9" t="s">
        <v>191</v>
      </c>
      <c r="AU472" s="259" t="s">
        <v>121</v>
      </c>
      <c r="AV472" s="14" t="s">
        <v>79</v>
      </c>
      <c r="AW472" s="14" t="s">
        <v>32</v>
      </c>
      <c r="AX472" s="14" t="s">
        <v>71</v>
      </c>
      <c r="AY472" s="259" t="s">
        <v>112</v>
      </c>
    </row>
    <row r="473" s="13" customFormat="1">
      <c r="A473" s="13"/>
      <c r="B473" s="239"/>
      <c r="C473" s="240"/>
      <c r="D473" s="241" t="s">
        <v>191</v>
      </c>
      <c r="E473" s="260" t="s">
        <v>19</v>
      </c>
      <c r="F473" s="242" t="s">
        <v>238</v>
      </c>
      <c r="G473" s="240"/>
      <c r="H473" s="243">
        <v>8.1750000000000007</v>
      </c>
      <c r="I473" s="244"/>
      <c r="J473" s="240"/>
      <c r="K473" s="240"/>
      <c r="L473" s="245"/>
      <c r="M473" s="246"/>
      <c r="N473" s="247"/>
      <c r="O473" s="247"/>
      <c r="P473" s="247"/>
      <c r="Q473" s="247"/>
      <c r="R473" s="247"/>
      <c r="S473" s="247"/>
      <c r="T473" s="248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9" t="s">
        <v>191</v>
      </c>
      <c r="AU473" s="249" t="s">
        <v>121</v>
      </c>
      <c r="AV473" s="13" t="s">
        <v>121</v>
      </c>
      <c r="AW473" s="13" t="s">
        <v>32</v>
      </c>
      <c r="AX473" s="13" t="s">
        <v>71</v>
      </c>
      <c r="AY473" s="249" t="s">
        <v>112</v>
      </c>
    </row>
    <row r="474" s="15" customFormat="1">
      <c r="A474" s="15"/>
      <c r="B474" s="261"/>
      <c r="C474" s="262"/>
      <c r="D474" s="241" t="s">
        <v>191</v>
      </c>
      <c r="E474" s="263" t="s">
        <v>19</v>
      </c>
      <c r="F474" s="264" t="s">
        <v>225</v>
      </c>
      <c r="G474" s="262"/>
      <c r="H474" s="265">
        <v>29.975000000000001</v>
      </c>
      <c r="I474" s="266"/>
      <c r="J474" s="262"/>
      <c r="K474" s="262"/>
      <c r="L474" s="267"/>
      <c r="M474" s="268"/>
      <c r="N474" s="269"/>
      <c r="O474" s="269"/>
      <c r="P474" s="269"/>
      <c r="Q474" s="269"/>
      <c r="R474" s="269"/>
      <c r="S474" s="269"/>
      <c r="T474" s="270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71" t="s">
        <v>191</v>
      </c>
      <c r="AU474" s="271" t="s">
        <v>121</v>
      </c>
      <c r="AV474" s="15" t="s">
        <v>133</v>
      </c>
      <c r="AW474" s="15" t="s">
        <v>32</v>
      </c>
      <c r="AX474" s="15" t="s">
        <v>71</v>
      </c>
      <c r="AY474" s="271" t="s">
        <v>112</v>
      </c>
    </row>
    <row r="475" s="16" customFormat="1">
      <c r="A475" s="16"/>
      <c r="B475" s="272"/>
      <c r="C475" s="273"/>
      <c r="D475" s="241" t="s">
        <v>191</v>
      </c>
      <c r="E475" s="274" t="s">
        <v>19</v>
      </c>
      <c r="F475" s="275" t="s">
        <v>230</v>
      </c>
      <c r="G475" s="273"/>
      <c r="H475" s="276">
        <v>61.912999999999997</v>
      </c>
      <c r="I475" s="277"/>
      <c r="J475" s="273"/>
      <c r="K475" s="273"/>
      <c r="L475" s="278"/>
      <c r="M475" s="279"/>
      <c r="N475" s="280"/>
      <c r="O475" s="280"/>
      <c r="P475" s="280"/>
      <c r="Q475" s="280"/>
      <c r="R475" s="280"/>
      <c r="S475" s="280"/>
      <c r="T475" s="281"/>
      <c r="U475" s="16"/>
      <c r="V475" s="16"/>
      <c r="W475" s="16"/>
      <c r="X475" s="16"/>
      <c r="Y475" s="16"/>
      <c r="Z475" s="16"/>
      <c r="AA475" s="16"/>
      <c r="AB475" s="16"/>
      <c r="AC475" s="16"/>
      <c r="AD475" s="16"/>
      <c r="AE475" s="16"/>
      <c r="AT475" s="282" t="s">
        <v>191</v>
      </c>
      <c r="AU475" s="282" t="s">
        <v>121</v>
      </c>
      <c r="AV475" s="16" t="s">
        <v>120</v>
      </c>
      <c r="AW475" s="16" t="s">
        <v>32</v>
      </c>
      <c r="AX475" s="16" t="s">
        <v>79</v>
      </c>
      <c r="AY475" s="282" t="s">
        <v>112</v>
      </c>
    </row>
    <row r="476" s="2" customFormat="1" ht="24.15" customHeight="1">
      <c r="A476" s="41"/>
      <c r="B476" s="42"/>
      <c r="C476" s="207" t="s">
        <v>796</v>
      </c>
      <c r="D476" s="207" t="s">
        <v>115</v>
      </c>
      <c r="E476" s="208" t="s">
        <v>797</v>
      </c>
      <c r="F476" s="209" t="s">
        <v>798</v>
      </c>
      <c r="G476" s="210" t="s">
        <v>175</v>
      </c>
      <c r="H476" s="211">
        <v>61.912999999999997</v>
      </c>
      <c r="I476" s="212"/>
      <c r="J476" s="213">
        <f>ROUND(I476*H476,2)</f>
        <v>0</v>
      </c>
      <c r="K476" s="209" t="s">
        <v>119</v>
      </c>
      <c r="L476" s="47"/>
      <c r="M476" s="214" t="s">
        <v>19</v>
      </c>
      <c r="N476" s="215" t="s">
        <v>43</v>
      </c>
      <c r="O476" s="87"/>
      <c r="P476" s="216">
        <f>O476*H476</f>
        <v>0</v>
      </c>
      <c r="Q476" s="216">
        <v>0.00029999999999999997</v>
      </c>
      <c r="R476" s="216">
        <f>Q476*H476</f>
        <v>0.018573899999999997</v>
      </c>
      <c r="S476" s="216">
        <v>0</v>
      </c>
      <c r="T476" s="217">
        <f>S476*H476</f>
        <v>0</v>
      </c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R476" s="218" t="s">
        <v>258</v>
      </c>
      <c r="AT476" s="218" t="s">
        <v>115</v>
      </c>
      <c r="AU476" s="218" t="s">
        <v>121</v>
      </c>
      <c r="AY476" s="20" t="s">
        <v>112</v>
      </c>
      <c r="BE476" s="219">
        <f>IF(N476="základní",J476,0)</f>
        <v>0</v>
      </c>
      <c r="BF476" s="219">
        <f>IF(N476="snížená",J476,0)</f>
        <v>0</v>
      </c>
      <c r="BG476" s="219">
        <f>IF(N476="zákl. přenesená",J476,0)</f>
        <v>0</v>
      </c>
      <c r="BH476" s="219">
        <f>IF(N476="sníž. přenesená",J476,0)</f>
        <v>0</v>
      </c>
      <c r="BI476" s="219">
        <f>IF(N476="nulová",J476,0)</f>
        <v>0</v>
      </c>
      <c r="BJ476" s="20" t="s">
        <v>121</v>
      </c>
      <c r="BK476" s="219">
        <f>ROUND(I476*H476,2)</f>
        <v>0</v>
      </c>
      <c r="BL476" s="20" t="s">
        <v>258</v>
      </c>
      <c r="BM476" s="218" t="s">
        <v>799</v>
      </c>
    </row>
    <row r="477" s="2" customFormat="1">
      <c r="A477" s="41"/>
      <c r="B477" s="42"/>
      <c r="C477" s="43"/>
      <c r="D477" s="220" t="s">
        <v>123</v>
      </c>
      <c r="E477" s="43"/>
      <c r="F477" s="221" t="s">
        <v>800</v>
      </c>
      <c r="G477" s="43"/>
      <c r="H477" s="43"/>
      <c r="I477" s="222"/>
      <c r="J477" s="43"/>
      <c r="K477" s="43"/>
      <c r="L477" s="47"/>
      <c r="M477" s="223"/>
      <c r="N477" s="224"/>
      <c r="O477" s="87"/>
      <c r="P477" s="87"/>
      <c r="Q477" s="87"/>
      <c r="R477" s="87"/>
      <c r="S477" s="87"/>
      <c r="T477" s="88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T477" s="20" t="s">
        <v>123</v>
      </c>
      <c r="AU477" s="20" t="s">
        <v>121</v>
      </c>
    </row>
    <row r="478" s="14" customFormat="1">
      <c r="A478" s="14"/>
      <c r="B478" s="250"/>
      <c r="C478" s="251"/>
      <c r="D478" s="241" t="s">
        <v>191</v>
      </c>
      <c r="E478" s="252" t="s">
        <v>19</v>
      </c>
      <c r="F478" s="253" t="s">
        <v>221</v>
      </c>
      <c r="G478" s="251"/>
      <c r="H478" s="252" t="s">
        <v>19</v>
      </c>
      <c r="I478" s="254"/>
      <c r="J478" s="251"/>
      <c r="K478" s="251"/>
      <c r="L478" s="255"/>
      <c r="M478" s="256"/>
      <c r="N478" s="257"/>
      <c r="O478" s="257"/>
      <c r="P478" s="257"/>
      <c r="Q478" s="257"/>
      <c r="R478" s="257"/>
      <c r="S478" s="257"/>
      <c r="T478" s="258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9" t="s">
        <v>191</v>
      </c>
      <c r="AU478" s="259" t="s">
        <v>121</v>
      </c>
      <c r="AV478" s="14" t="s">
        <v>79</v>
      </c>
      <c r="AW478" s="14" t="s">
        <v>32</v>
      </c>
      <c r="AX478" s="14" t="s">
        <v>71</v>
      </c>
      <c r="AY478" s="259" t="s">
        <v>112</v>
      </c>
    </row>
    <row r="479" s="13" customFormat="1">
      <c r="A479" s="13"/>
      <c r="B479" s="239"/>
      <c r="C479" s="240"/>
      <c r="D479" s="241" t="s">
        <v>191</v>
      </c>
      <c r="E479" s="260" t="s">
        <v>19</v>
      </c>
      <c r="F479" s="242" t="s">
        <v>235</v>
      </c>
      <c r="G479" s="240"/>
      <c r="H479" s="243">
        <v>18.963000000000001</v>
      </c>
      <c r="I479" s="244"/>
      <c r="J479" s="240"/>
      <c r="K479" s="240"/>
      <c r="L479" s="245"/>
      <c r="M479" s="246"/>
      <c r="N479" s="247"/>
      <c r="O479" s="247"/>
      <c r="P479" s="247"/>
      <c r="Q479" s="247"/>
      <c r="R479" s="247"/>
      <c r="S479" s="247"/>
      <c r="T479" s="24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9" t="s">
        <v>191</v>
      </c>
      <c r="AU479" s="249" t="s">
        <v>121</v>
      </c>
      <c r="AV479" s="13" t="s">
        <v>121</v>
      </c>
      <c r="AW479" s="13" t="s">
        <v>32</v>
      </c>
      <c r="AX479" s="13" t="s">
        <v>71</v>
      </c>
      <c r="AY479" s="249" t="s">
        <v>112</v>
      </c>
    </row>
    <row r="480" s="14" customFormat="1">
      <c r="A480" s="14"/>
      <c r="B480" s="250"/>
      <c r="C480" s="251"/>
      <c r="D480" s="241" t="s">
        <v>191</v>
      </c>
      <c r="E480" s="252" t="s">
        <v>19</v>
      </c>
      <c r="F480" s="253" t="s">
        <v>223</v>
      </c>
      <c r="G480" s="251"/>
      <c r="H480" s="252" t="s">
        <v>19</v>
      </c>
      <c r="I480" s="254"/>
      <c r="J480" s="251"/>
      <c r="K480" s="251"/>
      <c r="L480" s="255"/>
      <c r="M480" s="256"/>
      <c r="N480" s="257"/>
      <c r="O480" s="257"/>
      <c r="P480" s="257"/>
      <c r="Q480" s="257"/>
      <c r="R480" s="257"/>
      <c r="S480" s="257"/>
      <c r="T480" s="258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9" t="s">
        <v>191</v>
      </c>
      <c r="AU480" s="259" t="s">
        <v>121</v>
      </c>
      <c r="AV480" s="14" t="s">
        <v>79</v>
      </c>
      <c r="AW480" s="14" t="s">
        <v>32</v>
      </c>
      <c r="AX480" s="14" t="s">
        <v>71</v>
      </c>
      <c r="AY480" s="259" t="s">
        <v>112</v>
      </c>
    </row>
    <row r="481" s="13" customFormat="1">
      <c r="A481" s="13"/>
      <c r="B481" s="239"/>
      <c r="C481" s="240"/>
      <c r="D481" s="241" t="s">
        <v>191</v>
      </c>
      <c r="E481" s="260" t="s">
        <v>19</v>
      </c>
      <c r="F481" s="242" t="s">
        <v>236</v>
      </c>
      <c r="G481" s="240"/>
      <c r="H481" s="243">
        <v>12.975</v>
      </c>
      <c r="I481" s="244"/>
      <c r="J481" s="240"/>
      <c r="K481" s="240"/>
      <c r="L481" s="245"/>
      <c r="M481" s="246"/>
      <c r="N481" s="247"/>
      <c r="O481" s="247"/>
      <c r="P481" s="247"/>
      <c r="Q481" s="247"/>
      <c r="R481" s="247"/>
      <c r="S481" s="247"/>
      <c r="T481" s="24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9" t="s">
        <v>191</v>
      </c>
      <c r="AU481" s="249" t="s">
        <v>121</v>
      </c>
      <c r="AV481" s="13" t="s">
        <v>121</v>
      </c>
      <c r="AW481" s="13" t="s">
        <v>32</v>
      </c>
      <c r="AX481" s="13" t="s">
        <v>71</v>
      </c>
      <c r="AY481" s="249" t="s">
        <v>112</v>
      </c>
    </row>
    <row r="482" s="15" customFormat="1">
      <c r="A482" s="15"/>
      <c r="B482" s="261"/>
      <c r="C482" s="262"/>
      <c r="D482" s="241" t="s">
        <v>191</v>
      </c>
      <c r="E482" s="263" t="s">
        <v>19</v>
      </c>
      <c r="F482" s="264" t="s">
        <v>225</v>
      </c>
      <c r="G482" s="262"/>
      <c r="H482" s="265">
        <v>31.938000000000002</v>
      </c>
      <c r="I482" s="266"/>
      <c r="J482" s="262"/>
      <c r="K482" s="262"/>
      <c r="L482" s="267"/>
      <c r="M482" s="268"/>
      <c r="N482" s="269"/>
      <c r="O482" s="269"/>
      <c r="P482" s="269"/>
      <c r="Q482" s="269"/>
      <c r="R482" s="269"/>
      <c r="S482" s="269"/>
      <c r="T482" s="270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71" t="s">
        <v>191</v>
      </c>
      <c r="AU482" s="271" t="s">
        <v>121</v>
      </c>
      <c r="AV482" s="15" t="s">
        <v>133</v>
      </c>
      <c r="AW482" s="15" t="s">
        <v>32</v>
      </c>
      <c r="AX482" s="15" t="s">
        <v>71</v>
      </c>
      <c r="AY482" s="271" t="s">
        <v>112</v>
      </c>
    </row>
    <row r="483" s="14" customFormat="1">
      <c r="A483" s="14"/>
      <c r="B483" s="250"/>
      <c r="C483" s="251"/>
      <c r="D483" s="241" t="s">
        <v>191</v>
      </c>
      <c r="E483" s="252" t="s">
        <v>19</v>
      </c>
      <c r="F483" s="253" t="s">
        <v>226</v>
      </c>
      <c r="G483" s="251"/>
      <c r="H483" s="252" t="s">
        <v>19</v>
      </c>
      <c r="I483" s="254"/>
      <c r="J483" s="251"/>
      <c r="K483" s="251"/>
      <c r="L483" s="255"/>
      <c r="M483" s="256"/>
      <c r="N483" s="257"/>
      <c r="O483" s="257"/>
      <c r="P483" s="257"/>
      <c r="Q483" s="257"/>
      <c r="R483" s="257"/>
      <c r="S483" s="257"/>
      <c r="T483" s="258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9" t="s">
        <v>191</v>
      </c>
      <c r="AU483" s="259" t="s">
        <v>121</v>
      </c>
      <c r="AV483" s="14" t="s">
        <v>79</v>
      </c>
      <c r="AW483" s="14" t="s">
        <v>32</v>
      </c>
      <c r="AX483" s="14" t="s">
        <v>71</v>
      </c>
      <c r="AY483" s="259" t="s">
        <v>112</v>
      </c>
    </row>
    <row r="484" s="13" customFormat="1">
      <c r="A484" s="13"/>
      <c r="B484" s="239"/>
      <c r="C484" s="240"/>
      <c r="D484" s="241" t="s">
        <v>191</v>
      </c>
      <c r="E484" s="260" t="s">
        <v>19</v>
      </c>
      <c r="F484" s="242" t="s">
        <v>237</v>
      </c>
      <c r="G484" s="240"/>
      <c r="H484" s="243">
        <v>21.800000000000001</v>
      </c>
      <c r="I484" s="244"/>
      <c r="J484" s="240"/>
      <c r="K484" s="240"/>
      <c r="L484" s="245"/>
      <c r="M484" s="246"/>
      <c r="N484" s="247"/>
      <c r="O484" s="247"/>
      <c r="P484" s="247"/>
      <c r="Q484" s="247"/>
      <c r="R484" s="247"/>
      <c r="S484" s="247"/>
      <c r="T484" s="24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9" t="s">
        <v>191</v>
      </c>
      <c r="AU484" s="249" t="s">
        <v>121</v>
      </c>
      <c r="AV484" s="13" t="s">
        <v>121</v>
      </c>
      <c r="AW484" s="13" t="s">
        <v>32</v>
      </c>
      <c r="AX484" s="13" t="s">
        <v>71</v>
      </c>
      <c r="AY484" s="249" t="s">
        <v>112</v>
      </c>
    </row>
    <row r="485" s="14" customFormat="1">
      <c r="A485" s="14"/>
      <c r="B485" s="250"/>
      <c r="C485" s="251"/>
      <c r="D485" s="241" t="s">
        <v>191</v>
      </c>
      <c r="E485" s="252" t="s">
        <v>19</v>
      </c>
      <c r="F485" s="253" t="s">
        <v>228</v>
      </c>
      <c r="G485" s="251"/>
      <c r="H485" s="252" t="s">
        <v>19</v>
      </c>
      <c r="I485" s="254"/>
      <c r="J485" s="251"/>
      <c r="K485" s="251"/>
      <c r="L485" s="255"/>
      <c r="M485" s="256"/>
      <c r="N485" s="257"/>
      <c r="O485" s="257"/>
      <c r="P485" s="257"/>
      <c r="Q485" s="257"/>
      <c r="R485" s="257"/>
      <c r="S485" s="257"/>
      <c r="T485" s="258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9" t="s">
        <v>191</v>
      </c>
      <c r="AU485" s="259" t="s">
        <v>121</v>
      </c>
      <c r="AV485" s="14" t="s">
        <v>79</v>
      </c>
      <c r="AW485" s="14" t="s">
        <v>32</v>
      </c>
      <c r="AX485" s="14" t="s">
        <v>71</v>
      </c>
      <c r="AY485" s="259" t="s">
        <v>112</v>
      </c>
    </row>
    <row r="486" s="13" customFormat="1">
      <c r="A486" s="13"/>
      <c r="B486" s="239"/>
      <c r="C486" s="240"/>
      <c r="D486" s="241" t="s">
        <v>191</v>
      </c>
      <c r="E486" s="260" t="s">
        <v>19</v>
      </c>
      <c r="F486" s="242" t="s">
        <v>238</v>
      </c>
      <c r="G486" s="240"/>
      <c r="H486" s="243">
        <v>8.1750000000000007</v>
      </c>
      <c r="I486" s="244"/>
      <c r="J486" s="240"/>
      <c r="K486" s="240"/>
      <c r="L486" s="245"/>
      <c r="M486" s="246"/>
      <c r="N486" s="247"/>
      <c r="O486" s="247"/>
      <c r="P486" s="247"/>
      <c r="Q486" s="247"/>
      <c r="R486" s="247"/>
      <c r="S486" s="247"/>
      <c r="T486" s="24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9" t="s">
        <v>191</v>
      </c>
      <c r="AU486" s="249" t="s">
        <v>121</v>
      </c>
      <c r="AV486" s="13" t="s">
        <v>121</v>
      </c>
      <c r="AW486" s="13" t="s">
        <v>32</v>
      </c>
      <c r="AX486" s="13" t="s">
        <v>71</v>
      </c>
      <c r="AY486" s="249" t="s">
        <v>112</v>
      </c>
    </row>
    <row r="487" s="15" customFormat="1">
      <c r="A487" s="15"/>
      <c r="B487" s="261"/>
      <c r="C487" s="262"/>
      <c r="D487" s="241" t="s">
        <v>191</v>
      </c>
      <c r="E487" s="263" t="s">
        <v>19</v>
      </c>
      <c r="F487" s="264" t="s">
        <v>225</v>
      </c>
      <c r="G487" s="262"/>
      <c r="H487" s="265">
        <v>29.975000000000001</v>
      </c>
      <c r="I487" s="266"/>
      <c r="J487" s="262"/>
      <c r="K487" s="262"/>
      <c r="L487" s="267"/>
      <c r="M487" s="268"/>
      <c r="N487" s="269"/>
      <c r="O487" s="269"/>
      <c r="P487" s="269"/>
      <c r="Q487" s="269"/>
      <c r="R487" s="269"/>
      <c r="S487" s="269"/>
      <c r="T487" s="270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71" t="s">
        <v>191</v>
      </c>
      <c r="AU487" s="271" t="s">
        <v>121</v>
      </c>
      <c r="AV487" s="15" t="s">
        <v>133</v>
      </c>
      <c r="AW487" s="15" t="s">
        <v>32</v>
      </c>
      <c r="AX487" s="15" t="s">
        <v>71</v>
      </c>
      <c r="AY487" s="271" t="s">
        <v>112</v>
      </c>
    </row>
    <row r="488" s="16" customFormat="1">
      <c r="A488" s="16"/>
      <c r="B488" s="272"/>
      <c r="C488" s="273"/>
      <c r="D488" s="241" t="s">
        <v>191</v>
      </c>
      <c r="E488" s="274" t="s">
        <v>19</v>
      </c>
      <c r="F488" s="275" t="s">
        <v>230</v>
      </c>
      <c r="G488" s="273"/>
      <c r="H488" s="276">
        <v>61.912999999999997</v>
      </c>
      <c r="I488" s="277"/>
      <c r="J488" s="273"/>
      <c r="K488" s="273"/>
      <c r="L488" s="278"/>
      <c r="M488" s="279"/>
      <c r="N488" s="280"/>
      <c r="O488" s="280"/>
      <c r="P488" s="280"/>
      <c r="Q488" s="280"/>
      <c r="R488" s="280"/>
      <c r="S488" s="280"/>
      <c r="T488" s="281"/>
      <c r="U488" s="16"/>
      <c r="V488" s="16"/>
      <c r="W488" s="16"/>
      <c r="X488" s="16"/>
      <c r="Y488" s="16"/>
      <c r="Z488" s="16"/>
      <c r="AA488" s="16"/>
      <c r="AB488" s="16"/>
      <c r="AC488" s="16"/>
      <c r="AD488" s="16"/>
      <c r="AE488" s="16"/>
      <c r="AT488" s="282" t="s">
        <v>191</v>
      </c>
      <c r="AU488" s="282" t="s">
        <v>121</v>
      </c>
      <c r="AV488" s="16" t="s">
        <v>120</v>
      </c>
      <c r="AW488" s="16" t="s">
        <v>32</v>
      </c>
      <c r="AX488" s="16" t="s">
        <v>79</v>
      </c>
      <c r="AY488" s="282" t="s">
        <v>112</v>
      </c>
    </row>
    <row r="489" s="2" customFormat="1" ht="24.15" customHeight="1">
      <c r="A489" s="41"/>
      <c r="B489" s="42"/>
      <c r="C489" s="207" t="s">
        <v>801</v>
      </c>
      <c r="D489" s="207" t="s">
        <v>115</v>
      </c>
      <c r="E489" s="208" t="s">
        <v>802</v>
      </c>
      <c r="F489" s="209" t="s">
        <v>803</v>
      </c>
      <c r="G489" s="210" t="s">
        <v>175</v>
      </c>
      <c r="H489" s="211">
        <v>61.912999999999997</v>
      </c>
      <c r="I489" s="212"/>
      <c r="J489" s="213">
        <f>ROUND(I489*H489,2)</f>
        <v>0</v>
      </c>
      <c r="K489" s="209" t="s">
        <v>119</v>
      </c>
      <c r="L489" s="47"/>
      <c r="M489" s="214" t="s">
        <v>19</v>
      </c>
      <c r="N489" s="215" t="s">
        <v>43</v>
      </c>
      <c r="O489" s="87"/>
      <c r="P489" s="216">
        <f>O489*H489</f>
        <v>0</v>
      </c>
      <c r="Q489" s="216">
        <v>0</v>
      </c>
      <c r="R489" s="216">
        <f>Q489*H489</f>
        <v>0</v>
      </c>
      <c r="S489" s="216">
        <v>0</v>
      </c>
      <c r="T489" s="217">
        <f>S489*H489</f>
        <v>0</v>
      </c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R489" s="218" t="s">
        <v>258</v>
      </c>
      <c r="AT489" s="218" t="s">
        <v>115</v>
      </c>
      <c r="AU489" s="218" t="s">
        <v>121</v>
      </c>
      <c r="AY489" s="20" t="s">
        <v>112</v>
      </c>
      <c r="BE489" s="219">
        <f>IF(N489="základní",J489,0)</f>
        <v>0</v>
      </c>
      <c r="BF489" s="219">
        <f>IF(N489="snížená",J489,0)</f>
        <v>0</v>
      </c>
      <c r="BG489" s="219">
        <f>IF(N489="zákl. přenesená",J489,0)</f>
        <v>0</v>
      </c>
      <c r="BH489" s="219">
        <f>IF(N489="sníž. přenesená",J489,0)</f>
        <v>0</v>
      </c>
      <c r="BI489" s="219">
        <f>IF(N489="nulová",J489,0)</f>
        <v>0</v>
      </c>
      <c r="BJ489" s="20" t="s">
        <v>121</v>
      </c>
      <c r="BK489" s="219">
        <f>ROUND(I489*H489,2)</f>
        <v>0</v>
      </c>
      <c r="BL489" s="20" t="s">
        <v>258</v>
      </c>
      <c r="BM489" s="218" t="s">
        <v>804</v>
      </c>
    </row>
    <row r="490" s="2" customFormat="1">
      <c r="A490" s="41"/>
      <c r="B490" s="42"/>
      <c r="C490" s="43"/>
      <c r="D490" s="220" t="s">
        <v>123</v>
      </c>
      <c r="E490" s="43"/>
      <c r="F490" s="221" t="s">
        <v>805</v>
      </c>
      <c r="G490" s="43"/>
      <c r="H490" s="43"/>
      <c r="I490" s="222"/>
      <c r="J490" s="43"/>
      <c r="K490" s="43"/>
      <c r="L490" s="47"/>
      <c r="M490" s="223"/>
      <c r="N490" s="224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123</v>
      </c>
      <c r="AU490" s="20" t="s">
        <v>121</v>
      </c>
    </row>
    <row r="491" s="14" customFormat="1">
      <c r="A491" s="14"/>
      <c r="B491" s="250"/>
      <c r="C491" s="251"/>
      <c r="D491" s="241" t="s">
        <v>191</v>
      </c>
      <c r="E491" s="252" t="s">
        <v>19</v>
      </c>
      <c r="F491" s="253" t="s">
        <v>221</v>
      </c>
      <c r="G491" s="251"/>
      <c r="H491" s="252" t="s">
        <v>19</v>
      </c>
      <c r="I491" s="254"/>
      <c r="J491" s="251"/>
      <c r="K491" s="251"/>
      <c r="L491" s="255"/>
      <c r="M491" s="256"/>
      <c r="N491" s="257"/>
      <c r="O491" s="257"/>
      <c r="P491" s="257"/>
      <c r="Q491" s="257"/>
      <c r="R491" s="257"/>
      <c r="S491" s="257"/>
      <c r="T491" s="258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9" t="s">
        <v>191</v>
      </c>
      <c r="AU491" s="259" t="s">
        <v>121</v>
      </c>
      <c r="AV491" s="14" t="s">
        <v>79</v>
      </c>
      <c r="AW491" s="14" t="s">
        <v>32</v>
      </c>
      <c r="AX491" s="14" t="s">
        <v>71</v>
      </c>
      <c r="AY491" s="259" t="s">
        <v>112</v>
      </c>
    </row>
    <row r="492" s="13" customFormat="1">
      <c r="A492" s="13"/>
      <c r="B492" s="239"/>
      <c r="C492" s="240"/>
      <c r="D492" s="241" t="s">
        <v>191</v>
      </c>
      <c r="E492" s="260" t="s">
        <v>19</v>
      </c>
      <c r="F492" s="242" t="s">
        <v>235</v>
      </c>
      <c r="G492" s="240"/>
      <c r="H492" s="243">
        <v>18.963000000000001</v>
      </c>
      <c r="I492" s="244"/>
      <c r="J492" s="240"/>
      <c r="K492" s="240"/>
      <c r="L492" s="245"/>
      <c r="M492" s="246"/>
      <c r="N492" s="247"/>
      <c r="O492" s="247"/>
      <c r="P492" s="247"/>
      <c r="Q492" s="247"/>
      <c r="R492" s="247"/>
      <c r="S492" s="247"/>
      <c r="T492" s="248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9" t="s">
        <v>191</v>
      </c>
      <c r="AU492" s="249" t="s">
        <v>121</v>
      </c>
      <c r="AV492" s="13" t="s">
        <v>121</v>
      </c>
      <c r="AW492" s="13" t="s">
        <v>32</v>
      </c>
      <c r="AX492" s="13" t="s">
        <v>71</v>
      </c>
      <c r="AY492" s="249" t="s">
        <v>112</v>
      </c>
    </row>
    <row r="493" s="14" customFormat="1">
      <c r="A493" s="14"/>
      <c r="B493" s="250"/>
      <c r="C493" s="251"/>
      <c r="D493" s="241" t="s">
        <v>191</v>
      </c>
      <c r="E493" s="252" t="s">
        <v>19</v>
      </c>
      <c r="F493" s="253" t="s">
        <v>223</v>
      </c>
      <c r="G493" s="251"/>
      <c r="H493" s="252" t="s">
        <v>19</v>
      </c>
      <c r="I493" s="254"/>
      <c r="J493" s="251"/>
      <c r="K493" s="251"/>
      <c r="L493" s="255"/>
      <c r="M493" s="256"/>
      <c r="N493" s="257"/>
      <c r="O493" s="257"/>
      <c r="P493" s="257"/>
      <c r="Q493" s="257"/>
      <c r="R493" s="257"/>
      <c r="S493" s="257"/>
      <c r="T493" s="258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9" t="s">
        <v>191</v>
      </c>
      <c r="AU493" s="259" t="s">
        <v>121</v>
      </c>
      <c r="AV493" s="14" t="s">
        <v>79</v>
      </c>
      <c r="AW493" s="14" t="s">
        <v>32</v>
      </c>
      <c r="AX493" s="14" t="s">
        <v>71</v>
      </c>
      <c r="AY493" s="259" t="s">
        <v>112</v>
      </c>
    </row>
    <row r="494" s="13" customFormat="1">
      <c r="A494" s="13"/>
      <c r="B494" s="239"/>
      <c r="C494" s="240"/>
      <c r="D494" s="241" t="s">
        <v>191</v>
      </c>
      <c r="E494" s="260" t="s">
        <v>19</v>
      </c>
      <c r="F494" s="242" t="s">
        <v>236</v>
      </c>
      <c r="G494" s="240"/>
      <c r="H494" s="243">
        <v>12.975</v>
      </c>
      <c r="I494" s="244"/>
      <c r="J494" s="240"/>
      <c r="K494" s="240"/>
      <c r="L494" s="245"/>
      <c r="M494" s="246"/>
      <c r="N494" s="247"/>
      <c r="O494" s="247"/>
      <c r="P494" s="247"/>
      <c r="Q494" s="247"/>
      <c r="R494" s="247"/>
      <c r="S494" s="247"/>
      <c r="T494" s="248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9" t="s">
        <v>191</v>
      </c>
      <c r="AU494" s="249" t="s">
        <v>121</v>
      </c>
      <c r="AV494" s="13" t="s">
        <v>121</v>
      </c>
      <c r="AW494" s="13" t="s">
        <v>32</v>
      </c>
      <c r="AX494" s="13" t="s">
        <v>71</v>
      </c>
      <c r="AY494" s="249" t="s">
        <v>112</v>
      </c>
    </row>
    <row r="495" s="15" customFormat="1">
      <c r="A495" s="15"/>
      <c r="B495" s="261"/>
      <c r="C495" s="262"/>
      <c r="D495" s="241" t="s">
        <v>191</v>
      </c>
      <c r="E495" s="263" t="s">
        <v>19</v>
      </c>
      <c r="F495" s="264" t="s">
        <v>225</v>
      </c>
      <c r="G495" s="262"/>
      <c r="H495" s="265">
        <v>31.938000000000002</v>
      </c>
      <c r="I495" s="266"/>
      <c r="J495" s="262"/>
      <c r="K495" s="262"/>
      <c r="L495" s="267"/>
      <c r="M495" s="268"/>
      <c r="N495" s="269"/>
      <c r="O495" s="269"/>
      <c r="P495" s="269"/>
      <c r="Q495" s="269"/>
      <c r="R495" s="269"/>
      <c r="S495" s="269"/>
      <c r="T495" s="270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71" t="s">
        <v>191</v>
      </c>
      <c r="AU495" s="271" t="s">
        <v>121</v>
      </c>
      <c r="AV495" s="15" t="s">
        <v>133</v>
      </c>
      <c r="AW495" s="15" t="s">
        <v>32</v>
      </c>
      <c r="AX495" s="15" t="s">
        <v>71</v>
      </c>
      <c r="AY495" s="271" t="s">
        <v>112</v>
      </c>
    </row>
    <row r="496" s="14" customFormat="1">
      <c r="A496" s="14"/>
      <c r="B496" s="250"/>
      <c r="C496" s="251"/>
      <c r="D496" s="241" t="s">
        <v>191</v>
      </c>
      <c r="E496" s="252" t="s">
        <v>19</v>
      </c>
      <c r="F496" s="253" t="s">
        <v>226</v>
      </c>
      <c r="G496" s="251"/>
      <c r="H496" s="252" t="s">
        <v>19</v>
      </c>
      <c r="I496" s="254"/>
      <c r="J496" s="251"/>
      <c r="K496" s="251"/>
      <c r="L496" s="255"/>
      <c r="M496" s="256"/>
      <c r="N496" s="257"/>
      <c r="O496" s="257"/>
      <c r="P496" s="257"/>
      <c r="Q496" s="257"/>
      <c r="R496" s="257"/>
      <c r="S496" s="257"/>
      <c r="T496" s="258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9" t="s">
        <v>191</v>
      </c>
      <c r="AU496" s="259" t="s">
        <v>121</v>
      </c>
      <c r="AV496" s="14" t="s">
        <v>79</v>
      </c>
      <c r="AW496" s="14" t="s">
        <v>32</v>
      </c>
      <c r="AX496" s="14" t="s">
        <v>71</v>
      </c>
      <c r="AY496" s="259" t="s">
        <v>112</v>
      </c>
    </row>
    <row r="497" s="13" customFormat="1">
      <c r="A497" s="13"/>
      <c r="B497" s="239"/>
      <c r="C497" s="240"/>
      <c r="D497" s="241" t="s">
        <v>191</v>
      </c>
      <c r="E497" s="260" t="s">
        <v>19</v>
      </c>
      <c r="F497" s="242" t="s">
        <v>237</v>
      </c>
      <c r="G497" s="240"/>
      <c r="H497" s="243">
        <v>21.800000000000001</v>
      </c>
      <c r="I497" s="244"/>
      <c r="J497" s="240"/>
      <c r="K497" s="240"/>
      <c r="L497" s="245"/>
      <c r="M497" s="246"/>
      <c r="N497" s="247"/>
      <c r="O497" s="247"/>
      <c r="P497" s="247"/>
      <c r="Q497" s="247"/>
      <c r="R497" s="247"/>
      <c r="S497" s="247"/>
      <c r="T497" s="24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9" t="s">
        <v>191</v>
      </c>
      <c r="AU497" s="249" t="s">
        <v>121</v>
      </c>
      <c r="AV497" s="13" t="s">
        <v>121</v>
      </c>
      <c r="AW497" s="13" t="s">
        <v>32</v>
      </c>
      <c r="AX497" s="13" t="s">
        <v>71</v>
      </c>
      <c r="AY497" s="249" t="s">
        <v>112</v>
      </c>
    </row>
    <row r="498" s="14" customFormat="1">
      <c r="A498" s="14"/>
      <c r="B498" s="250"/>
      <c r="C498" s="251"/>
      <c r="D498" s="241" t="s">
        <v>191</v>
      </c>
      <c r="E498" s="252" t="s">
        <v>19</v>
      </c>
      <c r="F498" s="253" t="s">
        <v>228</v>
      </c>
      <c r="G498" s="251"/>
      <c r="H498" s="252" t="s">
        <v>19</v>
      </c>
      <c r="I498" s="254"/>
      <c r="J498" s="251"/>
      <c r="K498" s="251"/>
      <c r="L498" s="255"/>
      <c r="M498" s="256"/>
      <c r="N498" s="257"/>
      <c r="O498" s="257"/>
      <c r="P498" s="257"/>
      <c r="Q498" s="257"/>
      <c r="R498" s="257"/>
      <c r="S498" s="257"/>
      <c r="T498" s="258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9" t="s">
        <v>191</v>
      </c>
      <c r="AU498" s="259" t="s">
        <v>121</v>
      </c>
      <c r="AV498" s="14" t="s">
        <v>79</v>
      </c>
      <c r="AW498" s="14" t="s">
        <v>32</v>
      </c>
      <c r="AX498" s="14" t="s">
        <v>71</v>
      </c>
      <c r="AY498" s="259" t="s">
        <v>112</v>
      </c>
    </row>
    <row r="499" s="13" customFormat="1">
      <c r="A499" s="13"/>
      <c r="B499" s="239"/>
      <c r="C499" s="240"/>
      <c r="D499" s="241" t="s">
        <v>191</v>
      </c>
      <c r="E499" s="260" t="s">
        <v>19</v>
      </c>
      <c r="F499" s="242" t="s">
        <v>238</v>
      </c>
      <c r="G499" s="240"/>
      <c r="H499" s="243">
        <v>8.1750000000000007</v>
      </c>
      <c r="I499" s="244"/>
      <c r="J499" s="240"/>
      <c r="K499" s="240"/>
      <c r="L499" s="245"/>
      <c r="M499" s="246"/>
      <c r="N499" s="247"/>
      <c r="O499" s="247"/>
      <c r="P499" s="247"/>
      <c r="Q499" s="247"/>
      <c r="R499" s="247"/>
      <c r="S499" s="247"/>
      <c r="T499" s="24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9" t="s">
        <v>191</v>
      </c>
      <c r="AU499" s="249" t="s">
        <v>121</v>
      </c>
      <c r="AV499" s="13" t="s">
        <v>121</v>
      </c>
      <c r="AW499" s="13" t="s">
        <v>32</v>
      </c>
      <c r="AX499" s="13" t="s">
        <v>71</v>
      </c>
      <c r="AY499" s="249" t="s">
        <v>112</v>
      </c>
    </row>
    <row r="500" s="15" customFormat="1">
      <c r="A500" s="15"/>
      <c r="B500" s="261"/>
      <c r="C500" s="262"/>
      <c r="D500" s="241" t="s">
        <v>191</v>
      </c>
      <c r="E500" s="263" t="s">
        <v>19</v>
      </c>
      <c r="F500" s="264" t="s">
        <v>225</v>
      </c>
      <c r="G500" s="262"/>
      <c r="H500" s="265">
        <v>29.975000000000001</v>
      </c>
      <c r="I500" s="266"/>
      <c r="J500" s="262"/>
      <c r="K500" s="262"/>
      <c r="L500" s="267"/>
      <c r="M500" s="268"/>
      <c r="N500" s="269"/>
      <c r="O500" s="269"/>
      <c r="P500" s="269"/>
      <c r="Q500" s="269"/>
      <c r="R500" s="269"/>
      <c r="S500" s="269"/>
      <c r="T500" s="270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71" t="s">
        <v>191</v>
      </c>
      <c r="AU500" s="271" t="s">
        <v>121</v>
      </c>
      <c r="AV500" s="15" t="s">
        <v>133</v>
      </c>
      <c r="AW500" s="15" t="s">
        <v>32</v>
      </c>
      <c r="AX500" s="15" t="s">
        <v>71</v>
      </c>
      <c r="AY500" s="271" t="s">
        <v>112</v>
      </c>
    </row>
    <row r="501" s="16" customFormat="1">
      <c r="A501" s="16"/>
      <c r="B501" s="272"/>
      <c r="C501" s="273"/>
      <c r="D501" s="241" t="s">
        <v>191</v>
      </c>
      <c r="E501" s="274" t="s">
        <v>19</v>
      </c>
      <c r="F501" s="275" t="s">
        <v>230</v>
      </c>
      <c r="G501" s="273"/>
      <c r="H501" s="276">
        <v>61.912999999999997</v>
      </c>
      <c r="I501" s="277"/>
      <c r="J501" s="273"/>
      <c r="K501" s="273"/>
      <c r="L501" s="278"/>
      <c r="M501" s="279"/>
      <c r="N501" s="280"/>
      <c r="O501" s="280"/>
      <c r="P501" s="280"/>
      <c r="Q501" s="280"/>
      <c r="R501" s="280"/>
      <c r="S501" s="280"/>
      <c r="T501" s="281"/>
      <c r="U501" s="16"/>
      <c r="V501" s="16"/>
      <c r="W501" s="16"/>
      <c r="X501" s="16"/>
      <c r="Y501" s="16"/>
      <c r="Z501" s="16"/>
      <c r="AA501" s="16"/>
      <c r="AB501" s="16"/>
      <c r="AC501" s="16"/>
      <c r="AD501" s="16"/>
      <c r="AE501" s="16"/>
      <c r="AT501" s="282" t="s">
        <v>191</v>
      </c>
      <c r="AU501" s="282" t="s">
        <v>121</v>
      </c>
      <c r="AV501" s="16" t="s">
        <v>120</v>
      </c>
      <c r="AW501" s="16" t="s">
        <v>32</v>
      </c>
      <c r="AX501" s="16" t="s">
        <v>79</v>
      </c>
      <c r="AY501" s="282" t="s">
        <v>112</v>
      </c>
    </row>
    <row r="502" s="12" customFormat="1" ht="22.8" customHeight="1">
      <c r="A502" s="12"/>
      <c r="B502" s="191"/>
      <c r="C502" s="192"/>
      <c r="D502" s="193" t="s">
        <v>70</v>
      </c>
      <c r="E502" s="205" t="s">
        <v>806</v>
      </c>
      <c r="F502" s="205" t="s">
        <v>807</v>
      </c>
      <c r="G502" s="192"/>
      <c r="H502" s="192"/>
      <c r="I502" s="195"/>
      <c r="J502" s="206">
        <f>BK502</f>
        <v>0</v>
      </c>
      <c r="K502" s="192"/>
      <c r="L502" s="197"/>
      <c r="M502" s="198"/>
      <c r="N502" s="199"/>
      <c r="O502" s="199"/>
      <c r="P502" s="200">
        <f>SUM(P503:P511)</f>
        <v>0</v>
      </c>
      <c r="Q502" s="199"/>
      <c r="R502" s="200">
        <f>SUM(R503:R511)</f>
        <v>0.062204999999999996</v>
      </c>
      <c r="S502" s="199"/>
      <c r="T502" s="201">
        <f>SUM(T503:T511)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02" t="s">
        <v>121</v>
      </c>
      <c r="AT502" s="203" t="s">
        <v>70</v>
      </c>
      <c r="AU502" s="203" t="s">
        <v>79</v>
      </c>
      <c r="AY502" s="202" t="s">
        <v>112</v>
      </c>
      <c r="BK502" s="204">
        <f>SUM(BK503:BK511)</f>
        <v>0</v>
      </c>
    </row>
    <row r="503" s="2" customFormat="1" ht="21.75" customHeight="1">
      <c r="A503" s="41"/>
      <c r="B503" s="42"/>
      <c r="C503" s="207" t="s">
        <v>808</v>
      </c>
      <c r="D503" s="207" t="s">
        <v>115</v>
      </c>
      <c r="E503" s="208" t="s">
        <v>809</v>
      </c>
      <c r="F503" s="209" t="s">
        <v>810</v>
      </c>
      <c r="G503" s="210" t="s">
        <v>175</v>
      </c>
      <c r="H503" s="211">
        <v>47.850000000000001</v>
      </c>
      <c r="I503" s="212"/>
      <c r="J503" s="213">
        <f>ROUND(I503*H503,2)</f>
        <v>0</v>
      </c>
      <c r="K503" s="209" t="s">
        <v>119</v>
      </c>
      <c r="L503" s="47"/>
      <c r="M503" s="214" t="s">
        <v>19</v>
      </c>
      <c r="N503" s="215" t="s">
        <v>43</v>
      </c>
      <c r="O503" s="87"/>
      <c r="P503" s="216">
        <f>O503*H503</f>
        <v>0</v>
      </c>
      <c r="Q503" s="216">
        <v>0</v>
      </c>
      <c r="R503" s="216">
        <f>Q503*H503</f>
        <v>0</v>
      </c>
      <c r="S503" s="216">
        <v>0</v>
      </c>
      <c r="T503" s="217">
        <f>S503*H503</f>
        <v>0</v>
      </c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R503" s="218" t="s">
        <v>258</v>
      </c>
      <c r="AT503" s="218" t="s">
        <v>115</v>
      </c>
      <c r="AU503" s="218" t="s">
        <v>121</v>
      </c>
      <c r="AY503" s="20" t="s">
        <v>112</v>
      </c>
      <c r="BE503" s="219">
        <f>IF(N503="základní",J503,0)</f>
        <v>0</v>
      </c>
      <c r="BF503" s="219">
        <f>IF(N503="snížená",J503,0)</f>
        <v>0</v>
      </c>
      <c r="BG503" s="219">
        <f>IF(N503="zákl. přenesená",J503,0)</f>
        <v>0</v>
      </c>
      <c r="BH503" s="219">
        <f>IF(N503="sníž. přenesená",J503,0)</f>
        <v>0</v>
      </c>
      <c r="BI503" s="219">
        <f>IF(N503="nulová",J503,0)</f>
        <v>0</v>
      </c>
      <c r="BJ503" s="20" t="s">
        <v>121</v>
      </c>
      <c r="BK503" s="219">
        <f>ROUND(I503*H503,2)</f>
        <v>0</v>
      </c>
      <c r="BL503" s="20" t="s">
        <v>258</v>
      </c>
      <c r="BM503" s="218" t="s">
        <v>811</v>
      </c>
    </row>
    <row r="504" s="2" customFormat="1">
      <c r="A504" s="41"/>
      <c r="B504" s="42"/>
      <c r="C504" s="43"/>
      <c r="D504" s="220" t="s">
        <v>123</v>
      </c>
      <c r="E504" s="43"/>
      <c r="F504" s="221" t="s">
        <v>812</v>
      </c>
      <c r="G504" s="43"/>
      <c r="H504" s="43"/>
      <c r="I504" s="222"/>
      <c r="J504" s="43"/>
      <c r="K504" s="43"/>
      <c r="L504" s="47"/>
      <c r="M504" s="223"/>
      <c r="N504" s="224"/>
      <c r="O504" s="87"/>
      <c r="P504" s="87"/>
      <c r="Q504" s="87"/>
      <c r="R504" s="87"/>
      <c r="S504" s="87"/>
      <c r="T504" s="88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T504" s="20" t="s">
        <v>123</v>
      </c>
      <c r="AU504" s="20" t="s">
        <v>121</v>
      </c>
    </row>
    <row r="505" s="14" customFormat="1">
      <c r="A505" s="14"/>
      <c r="B505" s="250"/>
      <c r="C505" s="251"/>
      <c r="D505" s="241" t="s">
        <v>191</v>
      </c>
      <c r="E505" s="252" t="s">
        <v>19</v>
      </c>
      <c r="F505" s="253" t="s">
        <v>429</v>
      </c>
      <c r="G505" s="251"/>
      <c r="H505" s="252" t="s">
        <v>19</v>
      </c>
      <c r="I505" s="254"/>
      <c r="J505" s="251"/>
      <c r="K505" s="251"/>
      <c r="L505" s="255"/>
      <c r="M505" s="256"/>
      <c r="N505" s="257"/>
      <c r="O505" s="257"/>
      <c r="P505" s="257"/>
      <c r="Q505" s="257"/>
      <c r="R505" s="257"/>
      <c r="S505" s="257"/>
      <c r="T505" s="258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9" t="s">
        <v>191</v>
      </c>
      <c r="AU505" s="259" t="s">
        <v>121</v>
      </c>
      <c r="AV505" s="14" t="s">
        <v>79</v>
      </c>
      <c r="AW505" s="14" t="s">
        <v>32</v>
      </c>
      <c r="AX505" s="14" t="s">
        <v>71</v>
      </c>
      <c r="AY505" s="259" t="s">
        <v>112</v>
      </c>
    </row>
    <row r="506" s="13" customFormat="1">
      <c r="A506" s="13"/>
      <c r="B506" s="239"/>
      <c r="C506" s="240"/>
      <c r="D506" s="241" t="s">
        <v>191</v>
      </c>
      <c r="E506" s="260" t="s">
        <v>19</v>
      </c>
      <c r="F506" s="242" t="s">
        <v>813</v>
      </c>
      <c r="G506" s="240"/>
      <c r="H506" s="243">
        <v>34.799999999999997</v>
      </c>
      <c r="I506" s="244"/>
      <c r="J506" s="240"/>
      <c r="K506" s="240"/>
      <c r="L506" s="245"/>
      <c r="M506" s="246"/>
      <c r="N506" s="247"/>
      <c r="O506" s="247"/>
      <c r="P506" s="247"/>
      <c r="Q506" s="247"/>
      <c r="R506" s="247"/>
      <c r="S506" s="247"/>
      <c r="T506" s="24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9" t="s">
        <v>191</v>
      </c>
      <c r="AU506" s="249" t="s">
        <v>121</v>
      </c>
      <c r="AV506" s="13" t="s">
        <v>121</v>
      </c>
      <c r="AW506" s="13" t="s">
        <v>32</v>
      </c>
      <c r="AX506" s="13" t="s">
        <v>71</v>
      </c>
      <c r="AY506" s="249" t="s">
        <v>112</v>
      </c>
    </row>
    <row r="507" s="14" customFormat="1">
      <c r="A507" s="14"/>
      <c r="B507" s="250"/>
      <c r="C507" s="251"/>
      <c r="D507" s="241" t="s">
        <v>191</v>
      </c>
      <c r="E507" s="252" t="s">
        <v>19</v>
      </c>
      <c r="F507" s="253" t="s">
        <v>422</v>
      </c>
      <c r="G507" s="251"/>
      <c r="H507" s="252" t="s">
        <v>19</v>
      </c>
      <c r="I507" s="254"/>
      <c r="J507" s="251"/>
      <c r="K507" s="251"/>
      <c r="L507" s="255"/>
      <c r="M507" s="256"/>
      <c r="N507" s="257"/>
      <c r="O507" s="257"/>
      <c r="P507" s="257"/>
      <c r="Q507" s="257"/>
      <c r="R507" s="257"/>
      <c r="S507" s="257"/>
      <c r="T507" s="258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9" t="s">
        <v>191</v>
      </c>
      <c r="AU507" s="259" t="s">
        <v>121</v>
      </c>
      <c r="AV507" s="14" t="s">
        <v>79</v>
      </c>
      <c r="AW507" s="14" t="s">
        <v>32</v>
      </c>
      <c r="AX507" s="14" t="s">
        <v>71</v>
      </c>
      <c r="AY507" s="259" t="s">
        <v>112</v>
      </c>
    </row>
    <row r="508" s="13" customFormat="1">
      <c r="A508" s="13"/>
      <c r="B508" s="239"/>
      <c r="C508" s="240"/>
      <c r="D508" s="241" t="s">
        <v>191</v>
      </c>
      <c r="E508" s="260" t="s">
        <v>19</v>
      </c>
      <c r="F508" s="242" t="s">
        <v>431</v>
      </c>
      <c r="G508" s="240"/>
      <c r="H508" s="243">
        <v>13.050000000000001</v>
      </c>
      <c r="I508" s="244"/>
      <c r="J508" s="240"/>
      <c r="K508" s="240"/>
      <c r="L508" s="245"/>
      <c r="M508" s="246"/>
      <c r="N508" s="247"/>
      <c r="O508" s="247"/>
      <c r="P508" s="247"/>
      <c r="Q508" s="247"/>
      <c r="R508" s="247"/>
      <c r="S508" s="247"/>
      <c r="T508" s="248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9" t="s">
        <v>191</v>
      </c>
      <c r="AU508" s="249" t="s">
        <v>121</v>
      </c>
      <c r="AV508" s="13" t="s">
        <v>121</v>
      </c>
      <c r="AW508" s="13" t="s">
        <v>32</v>
      </c>
      <c r="AX508" s="13" t="s">
        <v>71</v>
      </c>
      <c r="AY508" s="249" t="s">
        <v>112</v>
      </c>
    </row>
    <row r="509" s="16" customFormat="1">
      <c r="A509" s="16"/>
      <c r="B509" s="272"/>
      <c r="C509" s="273"/>
      <c r="D509" s="241" t="s">
        <v>191</v>
      </c>
      <c r="E509" s="274" t="s">
        <v>19</v>
      </c>
      <c r="F509" s="275" t="s">
        <v>230</v>
      </c>
      <c r="G509" s="273"/>
      <c r="H509" s="276">
        <v>47.849999999999994</v>
      </c>
      <c r="I509" s="277"/>
      <c r="J509" s="273"/>
      <c r="K509" s="273"/>
      <c r="L509" s="278"/>
      <c r="M509" s="279"/>
      <c r="N509" s="280"/>
      <c r="O509" s="280"/>
      <c r="P509" s="280"/>
      <c r="Q509" s="280"/>
      <c r="R509" s="280"/>
      <c r="S509" s="280"/>
      <c r="T509" s="281"/>
      <c r="U509" s="16"/>
      <c r="V509" s="16"/>
      <c r="W509" s="16"/>
      <c r="X509" s="16"/>
      <c r="Y509" s="16"/>
      <c r="Z509" s="16"/>
      <c r="AA509" s="16"/>
      <c r="AB509" s="16"/>
      <c r="AC509" s="16"/>
      <c r="AD509" s="16"/>
      <c r="AE509" s="16"/>
      <c r="AT509" s="282" t="s">
        <v>191</v>
      </c>
      <c r="AU509" s="282" t="s">
        <v>121</v>
      </c>
      <c r="AV509" s="16" t="s">
        <v>120</v>
      </c>
      <c r="AW509" s="16" t="s">
        <v>32</v>
      </c>
      <c r="AX509" s="16" t="s">
        <v>79</v>
      </c>
      <c r="AY509" s="282" t="s">
        <v>112</v>
      </c>
    </row>
    <row r="510" s="2" customFormat="1" ht="16.5" customHeight="1">
      <c r="A510" s="41"/>
      <c r="B510" s="42"/>
      <c r="C510" s="229" t="s">
        <v>814</v>
      </c>
      <c r="D510" s="229" t="s">
        <v>186</v>
      </c>
      <c r="E510" s="230" t="s">
        <v>815</v>
      </c>
      <c r="F510" s="231" t="s">
        <v>816</v>
      </c>
      <c r="G510" s="232" t="s">
        <v>175</v>
      </c>
      <c r="H510" s="233">
        <v>47.850000000000001</v>
      </c>
      <c r="I510" s="234"/>
      <c r="J510" s="235">
        <f>ROUND(I510*H510,2)</f>
        <v>0</v>
      </c>
      <c r="K510" s="231" t="s">
        <v>119</v>
      </c>
      <c r="L510" s="236"/>
      <c r="M510" s="237" t="s">
        <v>19</v>
      </c>
      <c r="N510" s="238" t="s">
        <v>43</v>
      </c>
      <c r="O510" s="87"/>
      <c r="P510" s="216">
        <f>O510*H510</f>
        <v>0</v>
      </c>
      <c r="Q510" s="216">
        <v>0.0012999999999999999</v>
      </c>
      <c r="R510" s="216">
        <f>Q510*H510</f>
        <v>0.062204999999999996</v>
      </c>
      <c r="S510" s="216">
        <v>0</v>
      </c>
      <c r="T510" s="217">
        <f>S510*H510</f>
        <v>0</v>
      </c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R510" s="218" t="s">
        <v>341</v>
      </c>
      <c r="AT510" s="218" t="s">
        <v>186</v>
      </c>
      <c r="AU510" s="218" t="s">
        <v>121</v>
      </c>
      <c r="AY510" s="20" t="s">
        <v>112</v>
      </c>
      <c r="BE510" s="219">
        <f>IF(N510="základní",J510,0)</f>
        <v>0</v>
      </c>
      <c r="BF510" s="219">
        <f>IF(N510="snížená",J510,0)</f>
        <v>0</v>
      </c>
      <c r="BG510" s="219">
        <f>IF(N510="zákl. přenesená",J510,0)</f>
        <v>0</v>
      </c>
      <c r="BH510" s="219">
        <f>IF(N510="sníž. přenesená",J510,0)</f>
        <v>0</v>
      </c>
      <c r="BI510" s="219">
        <f>IF(N510="nulová",J510,0)</f>
        <v>0</v>
      </c>
      <c r="BJ510" s="20" t="s">
        <v>121</v>
      </c>
      <c r="BK510" s="219">
        <f>ROUND(I510*H510,2)</f>
        <v>0</v>
      </c>
      <c r="BL510" s="20" t="s">
        <v>258</v>
      </c>
      <c r="BM510" s="218" t="s">
        <v>817</v>
      </c>
    </row>
    <row r="511" s="2" customFormat="1" ht="16.5" customHeight="1">
      <c r="A511" s="41"/>
      <c r="B511" s="42"/>
      <c r="C511" s="207" t="s">
        <v>818</v>
      </c>
      <c r="D511" s="207" t="s">
        <v>115</v>
      </c>
      <c r="E511" s="208" t="s">
        <v>819</v>
      </c>
      <c r="F511" s="209" t="s">
        <v>820</v>
      </c>
      <c r="G511" s="210" t="s">
        <v>360</v>
      </c>
      <c r="H511" s="211">
        <v>8</v>
      </c>
      <c r="I511" s="212"/>
      <c r="J511" s="213">
        <f>ROUND(I511*H511,2)</f>
        <v>0</v>
      </c>
      <c r="K511" s="209" t="s">
        <v>19</v>
      </c>
      <c r="L511" s="47"/>
      <c r="M511" s="284" t="s">
        <v>19</v>
      </c>
      <c r="N511" s="285" t="s">
        <v>43</v>
      </c>
      <c r="O511" s="227"/>
      <c r="P511" s="286">
        <f>O511*H511</f>
        <v>0</v>
      </c>
      <c r="Q511" s="286">
        <v>0</v>
      </c>
      <c r="R511" s="286">
        <f>Q511*H511</f>
        <v>0</v>
      </c>
      <c r="S511" s="286">
        <v>0</v>
      </c>
      <c r="T511" s="287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18" t="s">
        <v>258</v>
      </c>
      <c r="AT511" s="218" t="s">
        <v>115</v>
      </c>
      <c r="AU511" s="218" t="s">
        <v>121</v>
      </c>
      <c r="AY511" s="20" t="s">
        <v>112</v>
      </c>
      <c r="BE511" s="219">
        <f>IF(N511="základní",J511,0)</f>
        <v>0</v>
      </c>
      <c r="BF511" s="219">
        <f>IF(N511="snížená",J511,0)</f>
        <v>0</v>
      </c>
      <c r="BG511" s="219">
        <f>IF(N511="zákl. přenesená",J511,0)</f>
        <v>0</v>
      </c>
      <c r="BH511" s="219">
        <f>IF(N511="sníž. přenesená",J511,0)</f>
        <v>0</v>
      </c>
      <c r="BI511" s="219">
        <f>IF(N511="nulová",J511,0)</f>
        <v>0</v>
      </c>
      <c r="BJ511" s="20" t="s">
        <v>121</v>
      </c>
      <c r="BK511" s="219">
        <f>ROUND(I511*H511,2)</f>
        <v>0</v>
      </c>
      <c r="BL511" s="20" t="s">
        <v>258</v>
      </c>
      <c r="BM511" s="218" t="s">
        <v>821</v>
      </c>
    </row>
    <row r="512" s="2" customFormat="1" ht="6.96" customHeight="1">
      <c r="A512" s="41"/>
      <c r="B512" s="62"/>
      <c r="C512" s="63"/>
      <c r="D512" s="63"/>
      <c r="E512" s="63"/>
      <c r="F512" s="63"/>
      <c r="G512" s="63"/>
      <c r="H512" s="63"/>
      <c r="I512" s="63"/>
      <c r="J512" s="63"/>
      <c r="K512" s="63"/>
      <c r="L512" s="47"/>
      <c r="M512" s="41"/>
      <c r="O512" s="41"/>
      <c r="P512" s="41"/>
      <c r="Q512" s="41"/>
      <c r="R512" s="41"/>
      <c r="S512" s="41"/>
      <c r="T512" s="41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</row>
  </sheetData>
  <sheetProtection sheet="1" autoFilter="0" formatColumns="0" formatRows="0" objects="1" scenarios="1" spinCount="100000" saltValue="HeA1Ll3nHmMtelpGfR9NB2z2ocWmjGVMhrdOUC5zCB6c/c0pee4jjjI7owRAzXjbV5BqqDJ6qAITlQ3HqFjgJQ==" hashValue="jxZlIAOPCm4hG0nItuTeMONwZj3Qw99HoNQzyDY7tnkRdgyF/++eWMVxgPbZzIFg6uSaBav7W/G3JxU+heKZlg==" algorithmName="SHA-512" password="CC35"/>
  <autoFilter ref="C95:K511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0" r:id="rId1" display="https://podminky.urs.cz/item/CS_URS_2025_02/621151031"/>
    <hyperlink ref="F102" r:id="rId2" display="https://podminky.urs.cz/item/CS_URS_2025_02/621531012"/>
    <hyperlink ref="F104" r:id="rId3" display="https://podminky.urs.cz/item/CS_URS_2025_02/621221011"/>
    <hyperlink ref="F108" r:id="rId4" display="https://podminky.urs.cz/item/CS_URS_2025_02/622142001"/>
    <hyperlink ref="F110" r:id="rId5" display="https://podminky.urs.cz/item/CS_URS_2025_02/622151021"/>
    <hyperlink ref="F112" r:id="rId6" display="https://podminky.urs.cz/item/CS_URS_2025_02/622511112"/>
    <hyperlink ref="F114" r:id="rId7" display="https://podminky.urs.cz/item/CS_URS_2025_02/622151031"/>
    <hyperlink ref="F116" r:id="rId8" display="https://podminky.urs.cz/item/CS_URS_2025_02/622531012"/>
    <hyperlink ref="F118" r:id="rId9" display="https://podminky.urs.cz/item/CS_URS_2025_02/622222051"/>
    <hyperlink ref="F143" r:id="rId10" display="https://podminky.urs.cz/item/CS_URS_2025_02/622221011"/>
    <hyperlink ref="F147" r:id="rId11" display="https://podminky.urs.cz/item/CS_URS_2025_02/622221031"/>
    <hyperlink ref="F151" r:id="rId12" display="https://podminky.urs.cz/item/CS_URS_2025_02/622252001"/>
    <hyperlink ref="F154" r:id="rId13" display="https://podminky.urs.cz/item/CS_URS_2025_02/622252002"/>
    <hyperlink ref="F160" r:id="rId14" display="https://podminky.urs.cz/item/CS_URS_2025_02/629991011"/>
    <hyperlink ref="F162" r:id="rId15" display="https://podminky.urs.cz/item/CS_URS_2025_02/629995101"/>
    <hyperlink ref="F164" r:id="rId16" display="https://podminky.urs.cz/item/CS_URS_2025_02/631311125"/>
    <hyperlink ref="F168" r:id="rId17" display="https://podminky.urs.cz/item/CS_URS_2025_02/631319012"/>
    <hyperlink ref="F172" r:id="rId18" display="https://podminky.urs.cz/item/CS_URS_2025_02/631319173"/>
    <hyperlink ref="F176" r:id="rId19" display="https://podminky.urs.cz/item/CS_URS_2025_02/631319196"/>
    <hyperlink ref="F180" r:id="rId20" display="https://podminky.urs.cz/item/CS_URS_2025_02/631362021"/>
    <hyperlink ref="F183" r:id="rId21" display="https://podminky.urs.cz/item/CS_URS_2025_02/411351011"/>
    <hyperlink ref="F187" r:id="rId22" display="https://podminky.urs.cz/item/CS_URS_2025_02/411351012"/>
    <hyperlink ref="F196" r:id="rId23" display="https://podminky.urs.cz/item/CS_URS_2025_02/712771613"/>
    <hyperlink ref="F202" r:id="rId24" display="https://podminky.urs.cz/item/CS_URS_2025_02/644941112"/>
    <hyperlink ref="F205" r:id="rId25" display="https://podminky.urs.cz/item/CS_URS_2025_02/644941121"/>
    <hyperlink ref="F259" r:id="rId26" display="https://podminky.urs.cz/item/CS_URS_2025_02/965042131"/>
    <hyperlink ref="F262" r:id="rId27" display="https://podminky.urs.cz/item/CS_URS_2025_02/965081213"/>
    <hyperlink ref="F265" r:id="rId28" display="https://podminky.urs.cz/item/CS_URS_2025_02/965081611"/>
    <hyperlink ref="F268" r:id="rId29" display="https://podminky.urs.cz/item/CS_URS_2025_02/968082016"/>
    <hyperlink ref="F272" r:id="rId30" display="https://podminky.urs.cz/item/CS_URS_2025_02/968082017"/>
    <hyperlink ref="F279" r:id="rId31" display="https://podminky.urs.cz/item/CS_URS_2025_02/968082022"/>
    <hyperlink ref="F286" r:id="rId32" display="https://podminky.urs.cz/item/CS_URS_2025_02/766691925"/>
    <hyperlink ref="F288" r:id="rId33" display="https://podminky.urs.cz/item/CS_URS_2025_02/978015361"/>
    <hyperlink ref="F296" r:id="rId34" display="https://podminky.urs.cz/item/CS_URS_2025_02/941111122"/>
    <hyperlink ref="F298" r:id="rId35" display="https://podminky.urs.cz/item/CS_URS_2025_02/941111222"/>
    <hyperlink ref="F301" r:id="rId36" display="https://podminky.urs.cz/item/CS_URS_2025_02/941111822"/>
    <hyperlink ref="F303" r:id="rId37" display="https://podminky.urs.cz/item/CS_URS_2025_02/944511111"/>
    <hyperlink ref="F305" r:id="rId38" display="https://podminky.urs.cz/item/CS_URS_2025_02/944511211"/>
    <hyperlink ref="F308" r:id="rId39" display="https://podminky.urs.cz/item/CS_URS_2025_02/944511811"/>
    <hyperlink ref="F311" r:id="rId40" display="https://podminky.urs.cz/item/CS_URS_2025_02/997013112"/>
    <hyperlink ref="F313" r:id="rId41" display="https://podminky.urs.cz/item/CS_URS_2025_02/997013501"/>
    <hyperlink ref="F315" r:id="rId42" display="https://podminky.urs.cz/item/CS_URS_2025_02/997013509"/>
    <hyperlink ref="F318" r:id="rId43" display="https://podminky.urs.cz/item/CS_URS_2025_02/997013631"/>
    <hyperlink ref="F321" r:id="rId44" display="https://podminky.urs.cz/item/CS_URS_2025_02/998011002"/>
    <hyperlink ref="F325" r:id="rId45" display="https://podminky.urs.cz/item/CS_URS_2025_02/711141811"/>
    <hyperlink ref="F329" r:id="rId46" display="https://podminky.urs.cz/item/CS_URS_2025_02/712361701"/>
    <hyperlink ref="F333" r:id="rId47" display="https://podminky.urs.cz/item/CS_URS_2025_02/712391171"/>
    <hyperlink ref="F347" r:id="rId48" display="https://podminky.urs.cz/item/CS_URS_2025_02/998712102"/>
    <hyperlink ref="F359" r:id="rId49" display="https://podminky.urs.cz/item/CS_URS_2025_02/764002851"/>
    <hyperlink ref="F361" r:id="rId50" display="https://podminky.urs.cz/item/CS_URS_2025_02/764002861"/>
    <hyperlink ref="F363" r:id="rId51" display="https://podminky.urs.cz/item/CS_URS_2025_02/764004863"/>
    <hyperlink ref="F366" r:id="rId52" display="https://podminky.urs.cz/item/CS_URS_2025_02/764226445"/>
    <hyperlink ref="F368" r:id="rId53" display="https://podminky.urs.cz/item/CS_URS_2025_02/764508131"/>
    <hyperlink ref="F371" r:id="rId54" display="https://podminky.urs.cz/item/CS_URS_2025_02/764508132"/>
    <hyperlink ref="F375" r:id="rId55" display="https://podminky.urs.cz/item/CS_URS_2025_02/764508134"/>
    <hyperlink ref="F378" r:id="rId56" display="https://podminky.urs.cz/item/CS_URS_2025_02/998764102"/>
    <hyperlink ref="F381" r:id="rId57" display="https://podminky.urs.cz/item/CS_URS_2025_02/766622131"/>
    <hyperlink ref="F389" r:id="rId58" display="https://podminky.urs.cz/item/CS_URS_2025_02/766641131"/>
    <hyperlink ref="F397" r:id="rId59" display="https://podminky.urs.cz/item/CS_URS_2025_02/766691811"/>
    <hyperlink ref="F410" r:id="rId60" display="https://podminky.urs.cz/item/CS_URS_2025_02/766694116"/>
    <hyperlink ref="F424" r:id="rId61" display="https://podminky.urs.cz/item/CS_URS_2025_02/998766112"/>
    <hyperlink ref="F427" r:id="rId62" display="https://podminky.urs.cz/item/CS_URS_2025_02/767161814"/>
    <hyperlink ref="F432" r:id="rId63" display="https://podminky.urs.cz/item/CS_URS_2025_02/767893116"/>
    <hyperlink ref="F436" r:id="rId64" display="https://podminky.urs.cz/item/CS_URS_2025_02/998767122"/>
    <hyperlink ref="F439" r:id="rId65" display="https://podminky.urs.cz/item/CS_URS_2025_02/783101201"/>
    <hyperlink ref="F442" r:id="rId66" display="https://podminky.urs.cz/item/CS_URS_2025_02/783101401"/>
    <hyperlink ref="F445" r:id="rId67" display="https://podminky.urs.cz/item/CS_URS_2025_02/783114101"/>
    <hyperlink ref="F448" r:id="rId68" display="https://podminky.urs.cz/item/CS_URS_2025_02/783118101"/>
    <hyperlink ref="F451" r:id="rId69" display="https://podminky.urs.cz/item/CS_URS_2025_02/783301303"/>
    <hyperlink ref="F453" r:id="rId70" display="https://podminky.urs.cz/item/CS_URS_2025_02/783301311"/>
    <hyperlink ref="F455" r:id="rId71" display="https://podminky.urs.cz/item/CS_URS_2025_02/783314201"/>
    <hyperlink ref="F457" r:id="rId72" display="https://podminky.urs.cz/item/CS_URS_2025_02/783317101"/>
    <hyperlink ref="F459" r:id="rId73" display="https://podminky.urs.cz/item/CS_URS_2025_02/783913171"/>
    <hyperlink ref="F464" r:id="rId74" display="https://podminky.urs.cz/item/CS_URS_2025_02/784181101"/>
    <hyperlink ref="F477" r:id="rId75" display="https://podminky.urs.cz/item/CS_URS_2025_02/784211111"/>
    <hyperlink ref="F490" r:id="rId76" display="https://podminky.urs.cz/item/CS_URS_2025_02/784211141"/>
    <hyperlink ref="F504" r:id="rId77" display="https://podminky.urs.cz/item/CS_URS_2025_02/786624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8" customWidth="1"/>
    <col min="2" max="2" width="1.667969" style="288" customWidth="1"/>
    <col min="3" max="4" width="5" style="288" customWidth="1"/>
    <col min="5" max="5" width="11.66016" style="288" customWidth="1"/>
    <col min="6" max="6" width="9.160156" style="288" customWidth="1"/>
    <col min="7" max="7" width="5" style="288" customWidth="1"/>
    <col min="8" max="8" width="77.83203" style="288" customWidth="1"/>
    <col min="9" max="10" width="20" style="288" customWidth="1"/>
    <col min="11" max="11" width="1.667969" style="288" customWidth="1"/>
  </cols>
  <sheetData>
    <row r="1" s="1" customFormat="1" ht="37.5" customHeight="1"/>
    <row r="2" s="1" customFormat="1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7" customFormat="1" ht="45" customHeight="1">
      <c r="B3" s="292"/>
      <c r="C3" s="293" t="s">
        <v>822</v>
      </c>
      <c r="D3" s="293"/>
      <c r="E3" s="293"/>
      <c r="F3" s="293"/>
      <c r="G3" s="293"/>
      <c r="H3" s="293"/>
      <c r="I3" s="293"/>
      <c r="J3" s="293"/>
      <c r="K3" s="294"/>
    </row>
    <row r="4" s="1" customFormat="1" ht="25.5" customHeight="1">
      <c r="B4" s="295"/>
      <c r="C4" s="296" t="s">
        <v>823</v>
      </c>
      <c r="D4" s="296"/>
      <c r="E4" s="296"/>
      <c r="F4" s="296"/>
      <c r="G4" s="296"/>
      <c r="H4" s="296"/>
      <c r="I4" s="296"/>
      <c r="J4" s="296"/>
      <c r="K4" s="297"/>
    </row>
    <row r="5" s="1" customFormat="1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s="1" customFormat="1" ht="15" customHeight="1">
      <c r="B6" s="295"/>
      <c r="C6" s="299" t="s">
        <v>824</v>
      </c>
      <c r="D6" s="299"/>
      <c r="E6" s="299"/>
      <c r="F6" s="299"/>
      <c r="G6" s="299"/>
      <c r="H6" s="299"/>
      <c r="I6" s="299"/>
      <c r="J6" s="299"/>
      <c r="K6" s="297"/>
    </row>
    <row r="7" s="1" customFormat="1" ht="15" customHeight="1">
      <c r="B7" s="300"/>
      <c r="C7" s="299" t="s">
        <v>825</v>
      </c>
      <c r="D7" s="299"/>
      <c r="E7" s="299"/>
      <c r="F7" s="299"/>
      <c r="G7" s="299"/>
      <c r="H7" s="299"/>
      <c r="I7" s="299"/>
      <c r="J7" s="299"/>
      <c r="K7" s="297"/>
    </row>
    <row r="8" s="1" customFormat="1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s="1" customFormat="1" ht="15" customHeight="1">
      <c r="B9" s="300"/>
      <c r="C9" s="299" t="s">
        <v>826</v>
      </c>
      <c r="D9" s="299"/>
      <c r="E9" s="299"/>
      <c r="F9" s="299"/>
      <c r="G9" s="299"/>
      <c r="H9" s="299"/>
      <c r="I9" s="299"/>
      <c r="J9" s="299"/>
      <c r="K9" s="297"/>
    </row>
    <row r="10" s="1" customFormat="1" ht="15" customHeight="1">
      <c r="B10" s="300"/>
      <c r="C10" s="299"/>
      <c r="D10" s="299" t="s">
        <v>827</v>
      </c>
      <c r="E10" s="299"/>
      <c r="F10" s="299"/>
      <c r="G10" s="299"/>
      <c r="H10" s="299"/>
      <c r="I10" s="299"/>
      <c r="J10" s="299"/>
      <c r="K10" s="297"/>
    </row>
    <row r="11" s="1" customFormat="1" ht="15" customHeight="1">
      <c r="B11" s="300"/>
      <c r="C11" s="301"/>
      <c r="D11" s="299" t="s">
        <v>828</v>
      </c>
      <c r="E11" s="299"/>
      <c r="F11" s="299"/>
      <c r="G11" s="299"/>
      <c r="H11" s="299"/>
      <c r="I11" s="299"/>
      <c r="J11" s="299"/>
      <c r="K11" s="297"/>
    </row>
    <row r="12" s="1" customFormat="1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s="1" customFormat="1" ht="15" customHeight="1">
      <c r="B13" s="300"/>
      <c r="C13" s="301"/>
      <c r="D13" s="302" t="s">
        <v>829</v>
      </c>
      <c r="E13" s="299"/>
      <c r="F13" s="299"/>
      <c r="G13" s="299"/>
      <c r="H13" s="299"/>
      <c r="I13" s="299"/>
      <c r="J13" s="299"/>
      <c r="K13" s="297"/>
    </row>
    <row r="14" s="1" customFormat="1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s="1" customFormat="1" ht="15" customHeight="1">
      <c r="B15" s="300"/>
      <c r="C15" s="301"/>
      <c r="D15" s="299" t="s">
        <v>830</v>
      </c>
      <c r="E15" s="299"/>
      <c r="F15" s="299"/>
      <c r="G15" s="299"/>
      <c r="H15" s="299"/>
      <c r="I15" s="299"/>
      <c r="J15" s="299"/>
      <c r="K15" s="297"/>
    </row>
    <row r="16" s="1" customFormat="1" ht="15" customHeight="1">
      <c r="B16" s="300"/>
      <c r="C16" s="301"/>
      <c r="D16" s="299" t="s">
        <v>831</v>
      </c>
      <c r="E16" s="299"/>
      <c r="F16" s="299"/>
      <c r="G16" s="299"/>
      <c r="H16" s="299"/>
      <c r="I16" s="299"/>
      <c r="J16" s="299"/>
      <c r="K16" s="297"/>
    </row>
    <row r="17" s="1" customFormat="1" ht="15" customHeight="1">
      <c r="B17" s="300"/>
      <c r="C17" s="301"/>
      <c r="D17" s="299" t="s">
        <v>832</v>
      </c>
      <c r="E17" s="299"/>
      <c r="F17" s="299"/>
      <c r="G17" s="299"/>
      <c r="H17" s="299"/>
      <c r="I17" s="299"/>
      <c r="J17" s="299"/>
      <c r="K17" s="297"/>
    </row>
    <row r="18" s="1" customFormat="1" ht="15" customHeight="1">
      <c r="B18" s="300"/>
      <c r="C18" s="301"/>
      <c r="D18" s="301"/>
      <c r="E18" s="303" t="s">
        <v>78</v>
      </c>
      <c r="F18" s="299" t="s">
        <v>833</v>
      </c>
      <c r="G18" s="299"/>
      <c r="H18" s="299"/>
      <c r="I18" s="299"/>
      <c r="J18" s="299"/>
      <c r="K18" s="297"/>
    </row>
    <row r="19" s="1" customFormat="1" ht="15" customHeight="1">
      <c r="B19" s="300"/>
      <c r="C19" s="301"/>
      <c r="D19" s="301"/>
      <c r="E19" s="303" t="s">
        <v>834</v>
      </c>
      <c r="F19" s="299" t="s">
        <v>835</v>
      </c>
      <c r="G19" s="299"/>
      <c r="H19" s="299"/>
      <c r="I19" s="299"/>
      <c r="J19" s="299"/>
      <c r="K19" s="297"/>
    </row>
    <row r="20" s="1" customFormat="1" ht="15" customHeight="1">
      <c r="B20" s="300"/>
      <c r="C20" s="301"/>
      <c r="D20" s="301"/>
      <c r="E20" s="303" t="s">
        <v>836</v>
      </c>
      <c r="F20" s="299" t="s">
        <v>837</v>
      </c>
      <c r="G20" s="299"/>
      <c r="H20" s="299"/>
      <c r="I20" s="299"/>
      <c r="J20" s="299"/>
      <c r="K20" s="297"/>
    </row>
    <row r="21" s="1" customFormat="1" ht="15" customHeight="1">
      <c r="B21" s="300"/>
      <c r="C21" s="301"/>
      <c r="D21" s="301"/>
      <c r="E21" s="303" t="s">
        <v>838</v>
      </c>
      <c r="F21" s="299" t="s">
        <v>839</v>
      </c>
      <c r="G21" s="299"/>
      <c r="H21" s="299"/>
      <c r="I21" s="299"/>
      <c r="J21" s="299"/>
      <c r="K21" s="297"/>
    </row>
    <row r="22" s="1" customFormat="1" ht="15" customHeight="1">
      <c r="B22" s="300"/>
      <c r="C22" s="301"/>
      <c r="D22" s="301"/>
      <c r="E22" s="303" t="s">
        <v>840</v>
      </c>
      <c r="F22" s="299" t="s">
        <v>841</v>
      </c>
      <c r="G22" s="299"/>
      <c r="H22" s="299"/>
      <c r="I22" s="299"/>
      <c r="J22" s="299"/>
      <c r="K22" s="297"/>
    </row>
    <row r="23" s="1" customFormat="1" ht="15" customHeight="1">
      <c r="B23" s="300"/>
      <c r="C23" s="301"/>
      <c r="D23" s="301"/>
      <c r="E23" s="303" t="s">
        <v>842</v>
      </c>
      <c r="F23" s="299" t="s">
        <v>843</v>
      </c>
      <c r="G23" s="299"/>
      <c r="H23" s="299"/>
      <c r="I23" s="299"/>
      <c r="J23" s="299"/>
      <c r="K23" s="297"/>
    </row>
    <row r="24" s="1" customFormat="1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s="1" customFormat="1" ht="15" customHeight="1">
      <c r="B25" s="300"/>
      <c r="C25" s="299" t="s">
        <v>844</v>
      </c>
      <c r="D25" s="299"/>
      <c r="E25" s="299"/>
      <c r="F25" s="299"/>
      <c r="G25" s="299"/>
      <c r="H25" s="299"/>
      <c r="I25" s="299"/>
      <c r="J25" s="299"/>
      <c r="K25" s="297"/>
    </row>
    <row r="26" s="1" customFormat="1" ht="15" customHeight="1">
      <c r="B26" s="300"/>
      <c r="C26" s="299" t="s">
        <v>845</v>
      </c>
      <c r="D26" s="299"/>
      <c r="E26" s="299"/>
      <c r="F26" s="299"/>
      <c r="G26" s="299"/>
      <c r="H26" s="299"/>
      <c r="I26" s="299"/>
      <c r="J26" s="299"/>
      <c r="K26" s="297"/>
    </row>
    <row r="27" s="1" customFormat="1" ht="15" customHeight="1">
      <c r="B27" s="300"/>
      <c r="C27" s="299"/>
      <c r="D27" s="299" t="s">
        <v>846</v>
      </c>
      <c r="E27" s="299"/>
      <c r="F27" s="299"/>
      <c r="G27" s="299"/>
      <c r="H27" s="299"/>
      <c r="I27" s="299"/>
      <c r="J27" s="299"/>
      <c r="K27" s="297"/>
    </row>
    <row r="28" s="1" customFormat="1" ht="15" customHeight="1">
      <c r="B28" s="300"/>
      <c r="C28" s="301"/>
      <c r="D28" s="299" t="s">
        <v>847</v>
      </c>
      <c r="E28" s="299"/>
      <c r="F28" s="299"/>
      <c r="G28" s="299"/>
      <c r="H28" s="299"/>
      <c r="I28" s="299"/>
      <c r="J28" s="299"/>
      <c r="K28" s="297"/>
    </row>
    <row r="29" s="1" customFormat="1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s="1" customFormat="1" ht="15" customHeight="1">
      <c r="B30" s="300"/>
      <c r="C30" s="301"/>
      <c r="D30" s="299" t="s">
        <v>848</v>
      </c>
      <c r="E30" s="299"/>
      <c r="F30" s="299"/>
      <c r="G30" s="299"/>
      <c r="H30" s="299"/>
      <c r="I30" s="299"/>
      <c r="J30" s="299"/>
      <c r="K30" s="297"/>
    </row>
    <row r="31" s="1" customFormat="1" ht="15" customHeight="1">
      <c r="B31" s="300"/>
      <c r="C31" s="301"/>
      <c r="D31" s="299" t="s">
        <v>849</v>
      </c>
      <c r="E31" s="299"/>
      <c r="F31" s="299"/>
      <c r="G31" s="299"/>
      <c r="H31" s="299"/>
      <c r="I31" s="299"/>
      <c r="J31" s="299"/>
      <c r="K31" s="297"/>
    </row>
    <row r="32" s="1" customFormat="1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s="1" customFormat="1" ht="15" customHeight="1">
      <c r="B33" s="300"/>
      <c r="C33" s="301"/>
      <c r="D33" s="299" t="s">
        <v>850</v>
      </c>
      <c r="E33" s="299"/>
      <c r="F33" s="299"/>
      <c r="G33" s="299"/>
      <c r="H33" s="299"/>
      <c r="I33" s="299"/>
      <c r="J33" s="299"/>
      <c r="K33" s="297"/>
    </row>
    <row r="34" s="1" customFormat="1" ht="15" customHeight="1">
      <c r="B34" s="300"/>
      <c r="C34" s="301"/>
      <c r="D34" s="299" t="s">
        <v>851</v>
      </c>
      <c r="E34" s="299"/>
      <c r="F34" s="299"/>
      <c r="G34" s="299"/>
      <c r="H34" s="299"/>
      <c r="I34" s="299"/>
      <c r="J34" s="299"/>
      <c r="K34" s="297"/>
    </row>
    <row r="35" s="1" customFormat="1" ht="15" customHeight="1">
      <c r="B35" s="300"/>
      <c r="C35" s="301"/>
      <c r="D35" s="299" t="s">
        <v>852</v>
      </c>
      <c r="E35" s="299"/>
      <c r="F35" s="299"/>
      <c r="G35" s="299"/>
      <c r="H35" s="299"/>
      <c r="I35" s="299"/>
      <c r="J35" s="299"/>
      <c r="K35" s="297"/>
    </row>
    <row r="36" s="1" customFormat="1" ht="15" customHeight="1">
      <c r="B36" s="300"/>
      <c r="C36" s="301"/>
      <c r="D36" s="299"/>
      <c r="E36" s="302" t="s">
        <v>98</v>
      </c>
      <c r="F36" s="299"/>
      <c r="G36" s="299" t="s">
        <v>853</v>
      </c>
      <c r="H36" s="299"/>
      <c r="I36" s="299"/>
      <c r="J36" s="299"/>
      <c r="K36" s="297"/>
    </row>
    <row r="37" s="1" customFormat="1" ht="30.75" customHeight="1">
      <c r="B37" s="300"/>
      <c r="C37" s="301"/>
      <c r="D37" s="299"/>
      <c r="E37" s="302" t="s">
        <v>854</v>
      </c>
      <c r="F37" s="299"/>
      <c r="G37" s="299" t="s">
        <v>855</v>
      </c>
      <c r="H37" s="299"/>
      <c r="I37" s="299"/>
      <c r="J37" s="299"/>
      <c r="K37" s="297"/>
    </row>
    <row r="38" s="1" customFormat="1" ht="15" customHeight="1">
      <c r="B38" s="300"/>
      <c r="C38" s="301"/>
      <c r="D38" s="299"/>
      <c r="E38" s="302" t="s">
        <v>52</v>
      </c>
      <c r="F38" s="299"/>
      <c r="G38" s="299" t="s">
        <v>856</v>
      </c>
      <c r="H38" s="299"/>
      <c r="I38" s="299"/>
      <c r="J38" s="299"/>
      <c r="K38" s="297"/>
    </row>
    <row r="39" s="1" customFormat="1" ht="15" customHeight="1">
      <c r="B39" s="300"/>
      <c r="C39" s="301"/>
      <c r="D39" s="299"/>
      <c r="E39" s="302" t="s">
        <v>53</v>
      </c>
      <c r="F39" s="299"/>
      <c r="G39" s="299" t="s">
        <v>857</v>
      </c>
      <c r="H39" s="299"/>
      <c r="I39" s="299"/>
      <c r="J39" s="299"/>
      <c r="K39" s="297"/>
    </row>
    <row r="40" s="1" customFormat="1" ht="15" customHeight="1">
      <c r="B40" s="300"/>
      <c r="C40" s="301"/>
      <c r="D40" s="299"/>
      <c r="E40" s="302" t="s">
        <v>99</v>
      </c>
      <c r="F40" s="299"/>
      <c r="G40" s="299" t="s">
        <v>858</v>
      </c>
      <c r="H40" s="299"/>
      <c r="I40" s="299"/>
      <c r="J40" s="299"/>
      <c r="K40" s="297"/>
    </row>
    <row r="41" s="1" customFormat="1" ht="15" customHeight="1">
      <c r="B41" s="300"/>
      <c r="C41" s="301"/>
      <c r="D41" s="299"/>
      <c r="E41" s="302" t="s">
        <v>100</v>
      </c>
      <c r="F41" s="299"/>
      <c r="G41" s="299" t="s">
        <v>859</v>
      </c>
      <c r="H41" s="299"/>
      <c r="I41" s="299"/>
      <c r="J41" s="299"/>
      <c r="K41" s="297"/>
    </row>
    <row r="42" s="1" customFormat="1" ht="15" customHeight="1">
      <c r="B42" s="300"/>
      <c r="C42" s="301"/>
      <c r="D42" s="299"/>
      <c r="E42" s="302" t="s">
        <v>860</v>
      </c>
      <c r="F42" s="299"/>
      <c r="G42" s="299" t="s">
        <v>861</v>
      </c>
      <c r="H42" s="299"/>
      <c r="I42" s="299"/>
      <c r="J42" s="299"/>
      <c r="K42" s="297"/>
    </row>
    <row r="43" s="1" customFormat="1" ht="15" customHeight="1">
      <c r="B43" s="300"/>
      <c r="C43" s="301"/>
      <c r="D43" s="299"/>
      <c r="E43" s="302"/>
      <c r="F43" s="299"/>
      <c r="G43" s="299" t="s">
        <v>862</v>
      </c>
      <c r="H43" s="299"/>
      <c r="I43" s="299"/>
      <c r="J43" s="299"/>
      <c r="K43" s="297"/>
    </row>
    <row r="44" s="1" customFormat="1" ht="15" customHeight="1">
      <c r="B44" s="300"/>
      <c r="C44" s="301"/>
      <c r="D44" s="299"/>
      <c r="E44" s="302" t="s">
        <v>863</v>
      </c>
      <c r="F44" s="299"/>
      <c r="G44" s="299" t="s">
        <v>864</v>
      </c>
      <c r="H44" s="299"/>
      <c r="I44" s="299"/>
      <c r="J44" s="299"/>
      <c r="K44" s="297"/>
    </row>
    <row r="45" s="1" customFormat="1" ht="15" customHeight="1">
      <c r="B45" s="300"/>
      <c r="C45" s="301"/>
      <c r="D45" s="299"/>
      <c r="E45" s="302" t="s">
        <v>102</v>
      </c>
      <c r="F45" s="299"/>
      <c r="G45" s="299" t="s">
        <v>865</v>
      </c>
      <c r="H45" s="299"/>
      <c r="I45" s="299"/>
      <c r="J45" s="299"/>
      <c r="K45" s="297"/>
    </row>
    <row r="46" s="1" customFormat="1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s="1" customFormat="1" ht="15" customHeight="1">
      <c r="B47" s="300"/>
      <c r="C47" s="301"/>
      <c r="D47" s="299" t="s">
        <v>866</v>
      </c>
      <c r="E47" s="299"/>
      <c r="F47" s="299"/>
      <c r="G47" s="299"/>
      <c r="H47" s="299"/>
      <c r="I47" s="299"/>
      <c r="J47" s="299"/>
      <c r="K47" s="297"/>
    </row>
    <row r="48" s="1" customFormat="1" ht="15" customHeight="1">
      <c r="B48" s="300"/>
      <c r="C48" s="301"/>
      <c r="D48" s="301"/>
      <c r="E48" s="299" t="s">
        <v>867</v>
      </c>
      <c r="F48" s="299"/>
      <c r="G48" s="299"/>
      <c r="H48" s="299"/>
      <c r="I48" s="299"/>
      <c r="J48" s="299"/>
      <c r="K48" s="297"/>
    </row>
    <row r="49" s="1" customFormat="1" ht="15" customHeight="1">
      <c r="B49" s="300"/>
      <c r="C49" s="301"/>
      <c r="D49" s="301"/>
      <c r="E49" s="299" t="s">
        <v>868</v>
      </c>
      <c r="F49" s="299"/>
      <c r="G49" s="299"/>
      <c r="H49" s="299"/>
      <c r="I49" s="299"/>
      <c r="J49" s="299"/>
      <c r="K49" s="297"/>
    </row>
    <row r="50" s="1" customFormat="1" ht="15" customHeight="1">
      <c r="B50" s="300"/>
      <c r="C50" s="301"/>
      <c r="D50" s="301"/>
      <c r="E50" s="299" t="s">
        <v>869</v>
      </c>
      <c r="F50" s="299"/>
      <c r="G50" s="299"/>
      <c r="H50" s="299"/>
      <c r="I50" s="299"/>
      <c r="J50" s="299"/>
      <c r="K50" s="297"/>
    </row>
    <row r="51" s="1" customFormat="1" ht="15" customHeight="1">
      <c r="B51" s="300"/>
      <c r="C51" s="301"/>
      <c r="D51" s="299" t="s">
        <v>870</v>
      </c>
      <c r="E51" s="299"/>
      <c r="F51" s="299"/>
      <c r="G51" s="299"/>
      <c r="H51" s="299"/>
      <c r="I51" s="299"/>
      <c r="J51" s="299"/>
      <c r="K51" s="297"/>
    </row>
    <row r="52" s="1" customFormat="1" ht="25.5" customHeight="1">
      <c r="B52" s="295"/>
      <c r="C52" s="296" t="s">
        <v>871</v>
      </c>
      <c r="D52" s="296"/>
      <c r="E52" s="296"/>
      <c r="F52" s="296"/>
      <c r="G52" s="296"/>
      <c r="H52" s="296"/>
      <c r="I52" s="296"/>
      <c r="J52" s="296"/>
      <c r="K52" s="297"/>
    </row>
    <row r="53" s="1" customFormat="1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s="1" customFormat="1" ht="15" customHeight="1">
      <c r="B54" s="295"/>
      <c r="C54" s="299" t="s">
        <v>872</v>
      </c>
      <c r="D54" s="299"/>
      <c r="E54" s="299"/>
      <c r="F54" s="299"/>
      <c r="G54" s="299"/>
      <c r="H54" s="299"/>
      <c r="I54" s="299"/>
      <c r="J54" s="299"/>
      <c r="K54" s="297"/>
    </row>
    <row r="55" s="1" customFormat="1" ht="15" customHeight="1">
      <c r="B55" s="295"/>
      <c r="C55" s="299" t="s">
        <v>873</v>
      </c>
      <c r="D55" s="299"/>
      <c r="E55" s="299"/>
      <c r="F55" s="299"/>
      <c r="G55" s="299"/>
      <c r="H55" s="299"/>
      <c r="I55" s="299"/>
      <c r="J55" s="299"/>
      <c r="K55" s="297"/>
    </row>
    <row r="56" s="1" customFormat="1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s="1" customFormat="1" ht="15" customHeight="1">
      <c r="B57" s="295"/>
      <c r="C57" s="299" t="s">
        <v>874</v>
      </c>
      <c r="D57" s="299"/>
      <c r="E57" s="299"/>
      <c r="F57" s="299"/>
      <c r="G57" s="299"/>
      <c r="H57" s="299"/>
      <c r="I57" s="299"/>
      <c r="J57" s="299"/>
      <c r="K57" s="297"/>
    </row>
    <row r="58" s="1" customFormat="1" ht="15" customHeight="1">
      <c r="B58" s="295"/>
      <c r="C58" s="301"/>
      <c r="D58" s="299" t="s">
        <v>875</v>
      </c>
      <c r="E58" s="299"/>
      <c r="F58" s="299"/>
      <c r="G58" s="299"/>
      <c r="H58" s="299"/>
      <c r="I58" s="299"/>
      <c r="J58" s="299"/>
      <c r="K58" s="297"/>
    </row>
    <row r="59" s="1" customFormat="1" ht="15" customHeight="1">
      <c r="B59" s="295"/>
      <c r="C59" s="301"/>
      <c r="D59" s="299" t="s">
        <v>876</v>
      </c>
      <c r="E59" s="299"/>
      <c r="F59" s="299"/>
      <c r="G59" s="299"/>
      <c r="H59" s="299"/>
      <c r="I59" s="299"/>
      <c r="J59" s="299"/>
      <c r="K59" s="297"/>
    </row>
    <row r="60" s="1" customFormat="1" ht="15" customHeight="1">
      <c r="B60" s="295"/>
      <c r="C60" s="301"/>
      <c r="D60" s="299" t="s">
        <v>877</v>
      </c>
      <c r="E60" s="299"/>
      <c r="F60" s="299"/>
      <c r="G60" s="299"/>
      <c r="H60" s="299"/>
      <c r="I60" s="299"/>
      <c r="J60" s="299"/>
      <c r="K60" s="297"/>
    </row>
    <row r="61" s="1" customFormat="1" ht="15" customHeight="1">
      <c r="B61" s="295"/>
      <c r="C61" s="301"/>
      <c r="D61" s="299" t="s">
        <v>878</v>
      </c>
      <c r="E61" s="299"/>
      <c r="F61" s="299"/>
      <c r="G61" s="299"/>
      <c r="H61" s="299"/>
      <c r="I61" s="299"/>
      <c r="J61" s="299"/>
      <c r="K61" s="297"/>
    </row>
    <row r="62" s="1" customFormat="1" ht="15" customHeight="1">
      <c r="B62" s="295"/>
      <c r="C62" s="301"/>
      <c r="D62" s="304" t="s">
        <v>879</v>
      </c>
      <c r="E62" s="304"/>
      <c r="F62" s="304"/>
      <c r="G62" s="304"/>
      <c r="H62" s="304"/>
      <c r="I62" s="304"/>
      <c r="J62" s="304"/>
      <c r="K62" s="297"/>
    </row>
    <row r="63" s="1" customFormat="1" ht="15" customHeight="1">
      <c r="B63" s="295"/>
      <c r="C63" s="301"/>
      <c r="D63" s="299" t="s">
        <v>880</v>
      </c>
      <c r="E63" s="299"/>
      <c r="F63" s="299"/>
      <c r="G63" s="299"/>
      <c r="H63" s="299"/>
      <c r="I63" s="299"/>
      <c r="J63" s="299"/>
      <c r="K63" s="297"/>
    </row>
    <row r="64" s="1" customFormat="1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s="1" customFormat="1" ht="15" customHeight="1">
      <c r="B65" s="295"/>
      <c r="C65" s="301"/>
      <c r="D65" s="299" t="s">
        <v>881</v>
      </c>
      <c r="E65" s="299"/>
      <c r="F65" s="299"/>
      <c r="G65" s="299"/>
      <c r="H65" s="299"/>
      <c r="I65" s="299"/>
      <c r="J65" s="299"/>
      <c r="K65" s="297"/>
    </row>
    <row r="66" s="1" customFormat="1" ht="15" customHeight="1">
      <c r="B66" s="295"/>
      <c r="C66" s="301"/>
      <c r="D66" s="304" t="s">
        <v>882</v>
      </c>
      <c r="E66" s="304"/>
      <c r="F66" s="304"/>
      <c r="G66" s="304"/>
      <c r="H66" s="304"/>
      <c r="I66" s="304"/>
      <c r="J66" s="304"/>
      <c r="K66" s="297"/>
    </row>
    <row r="67" s="1" customFormat="1" ht="15" customHeight="1">
      <c r="B67" s="295"/>
      <c r="C67" s="301"/>
      <c r="D67" s="299" t="s">
        <v>883</v>
      </c>
      <c r="E67" s="299"/>
      <c r="F67" s="299"/>
      <c r="G67" s="299"/>
      <c r="H67" s="299"/>
      <c r="I67" s="299"/>
      <c r="J67" s="299"/>
      <c r="K67" s="297"/>
    </row>
    <row r="68" s="1" customFormat="1" ht="15" customHeight="1">
      <c r="B68" s="295"/>
      <c r="C68" s="301"/>
      <c r="D68" s="299" t="s">
        <v>884</v>
      </c>
      <c r="E68" s="299"/>
      <c r="F68" s="299"/>
      <c r="G68" s="299"/>
      <c r="H68" s="299"/>
      <c r="I68" s="299"/>
      <c r="J68" s="299"/>
      <c r="K68" s="297"/>
    </row>
    <row r="69" s="1" customFormat="1" ht="15" customHeight="1">
      <c r="B69" s="295"/>
      <c r="C69" s="301"/>
      <c r="D69" s="299" t="s">
        <v>885</v>
      </c>
      <c r="E69" s="299"/>
      <c r="F69" s="299"/>
      <c r="G69" s="299"/>
      <c r="H69" s="299"/>
      <c r="I69" s="299"/>
      <c r="J69" s="299"/>
      <c r="K69" s="297"/>
    </row>
    <row r="70" s="1" customFormat="1" ht="15" customHeight="1">
      <c r="B70" s="295"/>
      <c r="C70" s="301"/>
      <c r="D70" s="299" t="s">
        <v>886</v>
      </c>
      <c r="E70" s="299"/>
      <c r="F70" s="299"/>
      <c r="G70" s="299"/>
      <c r="H70" s="299"/>
      <c r="I70" s="299"/>
      <c r="J70" s="299"/>
      <c r="K70" s="297"/>
    </row>
    <row r="71" s="1" customFormat="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s="1" customFormat="1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s="1" customFormat="1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s="1" customFormat="1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s="1" customFormat="1" ht="45" customHeight="1">
      <c r="B75" s="314"/>
      <c r="C75" s="315" t="s">
        <v>887</v>
      </c>
      <c r="D75" s="315"/>
      <c r="E75" s="315"/>
      <c r="F75" s="315"/>
      <c r="G75" s="315"/>
      <c r="H75" s="315"/>
      <c r="I75" s="315"/>
      <c r="J75" s="315"/>
      <c r="K75" s="316"/>
    </row>
    <row r="76" s="1" customFormat="1" ht="17.25" customHeight="1">
      <c r="B76" s="314"/>
      <c r="C76" s="317" t="s">
        <v>888</v>
      </c>
      <c r="D76" s="317"/>
      <c r="E76" s="317"/>
      <c r="F76" s="317" t="s">
        <v>889</v>
      </c>
      <c r="G76" s="318"/>
      <c r="H76" s="317" t="s">
        <v>53</v>
      </c>
      <c r="I76" s="317" t="s">
        <v>56</v>
      </c>
      <c r="J76" s="317" t="s">
        <v>890</v>
      </c>
      <c r="K76" s="316"/>
    </row>
    <row r="77" s="1" customFormat="1" ht="17.25" customHeight="1">
      <c r="B77" s="314"/>
      <c r="C77" s="319" t="s">
        <v>891</v>
      </c>
      <c r="D77" s="319"/>
      <c r="E77" s="319"/>
      <c r="F77" s="320" t="s">
        <v>892</v>
      </c>
      <c r="G77" s="321"/>
      <c r="H77" s="319"/>
      <c r="I77" s="319"/>
      <c r="J77" s="319" t="s">
        <v>893</v>
      </c>
      <c r="K77" s="316"/>
    </row>
    <row r="78" s="1" customFormat="1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s="1" customFormat="1" ht="15" customHeight="1">
      <c r="B79" s="314"/>
      <c r="C79" s="302" t="s">
        <v>52</v>
      </c>
      <c r="D79" s="324"/>
      <c r="E79" s="324"/>
      <c r="F79" s="325" t="s">
        <v>894</v>
      </c>
      <c r="G79" s="326"/>
      <c r="H79" s="302" t="s">
        <v>895</v>
      </c>
      <c r="I79" s="302" t="s">
        <v>896</v>
      </c>
      <c r="J79" s="302">
        <v>20</v>
      </c>
      <c r="K79" s="316"/>
    </row>
    <row r="80" s="1" customFormat="1" ht="15" customHeight="1">
      <c r="B80" s="314"/>
      <c r="C80" s="302" t="s">
        <v>897</v>
      </c>
      <c r="D80" s="302"/>
      <c r="E80" s="302"/>
      <c r="F80" s="325" t="s">
        <v>894</v>
      </c>
      <c r="G80" s="326"/>
      <c r="H80" s="302" t="s">
        <v>898</v>
      </c>
      <c r="I80" s="302" t="s">
        <v>896</v>
      </c>
      <c r="J80" s="302">
        <v>120</v>
      </c>
      <c r="K80" s="316"/>
    </row>
    <row r="81" s="1" customFormat="1" ht="15" customHeight="1">
      <c r="B81" s="327"/>
      <c r="C81" s="302" t="s">
        <v>899</v>
      </c>
      <c r="D81" s="302"/>
      <c r="E81" s="302"/>
      <c r="F81" s="325" t="s">
        <v>900</v>
      </c>
      <c r="G81" s="326"/>
      <c r="H81" s="302" t="s">
        <v>901</v>
      </c>
      <c r="I81" s="302" t="s">
        <v>896</v>
      </c>
      <c r="J81" s="302">
        <v>50</v>
      </c>
      <c r="K81" s="316"/>
    </row>
    <row r="82" s="1" customFormat="1" ht="15" customHeight="1">
      <c r="B82" s="327"/>
      <c r="C82" s="302" t="s">
        <v>902</v>
      </c>
      <c r="D82" s="302"/>
      <c r="E82" s="302"/>
      <c r="F82" s="325" t="s">
        <v>894</v>
      </c>
      <c r="G82" s="326"/>
      <c r="H82" s="302" t="s">
        <v>903</v>
      </c>
      <c r="I82" s="302" t="s">
        <v>904</v>
      </c>
      <c r="J82" s="302"/>
      <c r="K82" s="316"/>
    </row>
    <row r="83" s="1" customFormat="1" ht="15" customHeight="1">
      <c r="B83" s="327"/>
      <c r="C83" s="328" t="s">
        <v>905</v>
      </c>
      <c r="D83" s="328"/>
      <c r="E83" s="328"/>
      <c r="F83" s="329" t="s">
        <v>900</v>
      </c>
      <c r="G83" s="328"/>
      <c r="H83" s="328" t="s">
        <v>906</v>
      </c>
      <c r="I83" s="328" t="s">
        <v>896</v>
      </c>
      <c r="J83" s="328">
        <v>15</v>
      </c>
      <c r="K83" s="316"/>
    </row>
    <row r="84" s="1" customFormat="1" ht="15" customHeight="1">
      <c r="B84" s="327"/>
      <c r="C84" s="328" t="s">
        <v>907</v>
      </c>
      <c r="D84" s="328"/>
      <c r="E84" s="328"/>
      <c r="F84" s="329" t="s">
        <v>900</v>
      </c>
      <c r="G84" s="328"/>
      <c r="H84" s="328" t="s">
        <v>908</v>
      </c>
      <c r="I84" s="328" t="s">
        <v>896</v>
      </c>
      <c r="J84" s="328">
        <v>15</v>
      </c>
      <c r="K84" s="316"/>
    </row>
    <row r="85" s="1" customFormat="1" ht="15" customHeight="1">
      <c r="B85" s="327"/>
      <c r="C85" s="328" t="s">
        <v>909</v>
      </c>
      <c r="D85" s="328"/>
      <c r="E85" s="328"/>
      <c r="F85" s="329" t="s">
        <v>900</v>
      </c>
      <c r="G85" s="328"/>
      <c r="H85" s="328" t="s">
        <v>910</v>
      </c>
      <c r="I85" s="328" t="s">
        <v>896</v>
      </c>
      <c r="J85" s="328">
        <v>20</v>
      </c>
      <c r="K85" s="316"/>
    </row>
    <row r="86" s="1" customFormat="1" ht="15" customHeight="1">
      <c r="B86" s="327"/>
      <c r="C86" s="328" t="s">
        <v>911</v>
      </c>
      <c r="D86" s="328"/>
      <c r="E86" s="328"/>
      <c r="F86" s="329" t="s">
        <v>900</v>
      </c>
      <c r="G86" s="328"/>
      <c r="H86" s="328" t="s">
        <v>912</v>
      </c>
      <c r="I86" s="328" t="s">
        <v>896</v>
      </c>
      <c r="J86" s="328">
        <v>20</v>
      </c>
      <c r="K86" s="316"/>
    </row>
    <row r="87" s="1" customFormat="1" ht="15" customHeight="1">
      <c r="B87" s="327"/>
      <c r="C87" s="302" t="s">
        <v>913</v>
      </c>
      <c r="D87" s="302"/>
      <c r="E87" s="302"/>
      <c r="F87" s="325" t="s">
        <v>900</v>
      </c>
      <c r="G87" s="326"/>
      <c r="H87" s="302" t="s">
        <v>914</v>
      </c>
      <c r="I87" s="302" t="s">
        <v>896</v>
      </c>
      <c r="J87" s="302">
        <v>50</v>
      </c>
      <c r="K87" s="316"/>
    </row>
    <row r="88" s="1" customFormat="1" ht="15" customHeight="1">
      <c r="B88" s="327"/>
      <c r="C88" s="302" t="s">
        <v>915</v>
      </c>
      <c r="D88" s="302"/>
      <c r="E88" s="302"/>
      <c r="F88" s="325" t="s">
        <v>900</v>
      </c>
      <c r="G88" s="326"/>
      <c r="H88" s="302" t="s">
        <v>916</v>
      </c>
      <c r="I88" s="302" t="s">
        <v>896</v>
      </c>
      <c r="J88" s="302">
        <v>20</v>
      </c>
      <c r="K88" s="316"/>
    </row>
    <row r="89" s="1" customFormat="1" ht="15" customHeight="1">
      <c r="B89" s="327"/>
      <c r="C89" s="302" t="s">
        <v>917</v>
      </c>
      <c r="D89" s="302"/>
      <c r="E89" s="302"/>
      <c r="F89" s="325" t="s">
        <v>900</v>
      </c>
      <c r="G89" s="326"/>
      <c r="H89" s="302" t="s">
        <v>918</v>
      </c>
      <c r="I89" s="302" t="s">
        <v>896</v>
      </c>
      <c r="J89" s="302">
        <v>20</v>
      </c>
      <c r="K89" s="316"/>
    </row>
    <row r="90" s="1" customFormat="1" ht="15" customHeight="1">
      <c r="B90" s="327"/>
      <c r="C90" s="302" t="s">
        <v>919</v>
      </c>
      <c r="D90" s="302"/>
      <c r="E90" s="302"/>
      <c r="F90" s="325" t="s">
        <v>900</v>
      </c>
      <c r="G90" s="326"/>
      <c r="H90" s="302" t="s">
        <v>920</v>
      </c>
      <c r="I90" s="302" t="s">
        <v>896</v>
      </c>
      <c r="J90" s="302">
        <v>50</v>
      </c>
      <c r="K90" s="316"/>
    </row>
    <row r="91" s="1" customFormat="1" ht="15" customHeight="1">
      <c r="B91" s="327"/>
      <c r="C91" s="302" t="s">
        <v>921</v>
      </c>
      <c r="D91" s="302"/>
      <c r="E91" s="302"/>
      <c r="F91" s="325" t="s">
        <v>900</v>
      </c>
      <c r="G91" s="326"/>
      <c r="H91" s="302" t="s">
        <v>921</v>
      </c>
      <c r="I91" s="302" t="s">
        <v>896</v>
      </c>
      <c r="J91" s="302">
        <v>50</v>
      </c>
      <c r="K91" s="316"/>
    </row>
    <row r="92" s="1" customFormat="1" ht="15" customHeight="1">
      <c r="B92" s="327"/>
      <c r="C92" s="302" t="s">
        <v>922</v>
      </c>
      <c r="D92" s="302"/>
      <c r="E92" s="302"/>
      <c r="F92" s="325" t="s">
        <v>900</v>
      </c>
      <c r="G92" s="326"/>
      <c r="H92" s="302" t="s">
        <v>923</v>
      </c>
      <c r="I92" s="302" t="s">
        <v>896</v>
      </c>
      <c r="J92" s="302">
        <v>255</v>
      </c>
      <c r="K92" s="316"/>
    </row>
    <row r="93" s="1" customFormat="1" ht="15" customHeight="1">
      <c r="B93" s="327"/>
      <c r="C93" s="302" t="s">
        <v>924</v>
      </c>
      <c r="D93" s="302"/>
      <c r="E93" s="302"/>
      <c r="F93" s="325" t="s">
        <v>894</v>
      </c>
      <c r="G93" s="326"/>
      <c r="H93" s="302" t="s">
        <v>925</v>
      </c>
      <c r="I93" s="302" t="s">
        <v>926</v>
      </c>
      <c r="J93" s="302"/>
      <c r="K93" s="316"/>
    </row>
    <row r="94" s="1" customFormat="1" ht="15" customHeight="1">
      <c r="B94" s="327"/>
      <c r="C94" s="302" t="s">
        <v>927</v>
      </c>
      <c r="D94" s="302"/>
      <c r="E94" s="302"/>
      <c r="F94" s="325" t="s">
        <v>894</v>
      </c>
      <c r="G94" s="326"/>
      <c r="H94" s="302" t="s">
        <v>928</v>
      </c>
      <c r="I94" s="302" t="s">
        <v>929</v>
      </c>
      <c r="J94" s="302"/>
      <c r="K94" s="316"/>
    </row>
    <row r="95" s="1" customFormat="1" ht="15" customHeight="1">
      <c r="B95" s="327"/>
      <c r="C95" s="302" t="s">
        <v>930</v>
      </c>
      <c r="D95" s="302"/>
      <c r="E95" s="302"/>
      <c r="F95" s="325" t="s">
        <v>894</v>
      </c>
      <c r="G95" s="326"/>
      <c r="H95" s="302" t="s">
        <v>930</v>
      </c>
      <c r="I95" s="302" t="s">
        <v>929</v>
      </c>
      <c r="J95" s="302"/>
      <c r="K95" s="316"/>
    </row>
    <row r="96" s="1" customFormat="1" ht="15" customHeight="1">
      <c r="B96" s="327"/>
      <c r="C96" s="302" t="s">
        <v>37</v>
      </c>
      <c r="D96" s="302"/>
      <c r="E96" s="302"/>
      <c r="F96" s="325" t="s">
        <v>894</v>
      </c>
      <c r="G96" s="326"/>
      <c r="H96" s="302" t="s">
        <v>931</v>
      </c>
      <c r="I96" s="302" t="s">
        <v>929</v>
      </c>
      <c r="J96" s="302"/>
      <c r="K96" s="316"/>
    </row>
    <row r="97" s="1" customFormat="1" ht="15" customHeight="1">
      <c r="B97" s="327"/>
      <c r="C97" s="302" t="s">
        <v>47</v>
      </c>
      <c r="D97" s="302"/>
      <c r="E97" s="302"/>
      <c r="F97" s="325" t="s">
        <v>894</v>
      </c>
      <c r="G97" s="326"/>
      <c r="H97" s="302" t="s">
        <v>932</v>
      </c>
      <c r="I97" s="302" t="s">
        <v>929</v>
      </c>
      <c r="J97" s="302"/>
      <c r="K97" s="316"/>
    </row>
    <row r="98" s="1" customFormat="1" ht="15" customHeight="1">
      <c r="B98" s="330"/>
      <c r="C98" s="331"/>
      <c r="D98" s="331"/>
      <c r="E98" s="331"/>
      <c r="F98" s="331"/>
      <c r="G98" s="331"/>
      <c r="H98" s="331"/>
      <c r="I98" s="331"/>
      <c r="J98" s="331"/>
      <c r="K98" s="332"/>
    </row>
    <row r="99" s="1" customFormat="1" ht="18.75" customHeight="1">
      <c r="B99" s="333"/>
      <c r="C99" s="334"/>
      <c r="D99" s="334"/>
      <c r="E99" s="334"/>
      <c r="F99" s="334"/>
      <c r="G99" s="334"/>
      <c r="H99" s="334"/>
      <c r="I99" s="334"/>
      <c r="J99" s="334"/>
      <c r="K99" s="333"/>
    </row>
    <row r="100" s="1" customFormat="1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s="1" customFormat="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s="1" customFormat="1" ht="45" customHeight="1">
      <c r="B102" s="314"/>
      <c r="C102" s="315" t="s">
        <v>933</v>
      </c>
      <c r="D102" s="315"/>
      <c r="E102" s="315"/>
      <c r="F102" s="315"/>
      <c r="G102" s="315"/>
      <c r="H102" s="315"/>
      <c r="I102" s="315"/>
      <c r="J102" s="315"/>
      <c r="K102" s="316"/>
    </row>
    <row r="103" s="1" customFormat="1" ht="17.25" customHeight="1">
      <c r="B103" s="314"/>
      <c r="C103" s="317" t="s">
        <v>888</v>
      </c>
      <c r="D103" s="317"/>
      <c r="E103" s="317"/>
      <c r="F103" s="317" t="s">
        <v>889</v>
      </c>
      <c r="G103" s="318"/>
      <c r="H103" s="317" t="s">
        <v>53</v>
      </c>
      <c r="I103" s="317" t="s">
        <v>56</v>
      </c>
      <c r="J103" s="317" t="s">
        <v>890</v>
      </c>
      <c r="K103" s="316"/>
    </row>
    <row r="104" s="1" customFormat="1" ht="17.25" customHeight="1">
      <c r="B104" s="314"/>
      <c r="C104" s="319" t="s">
        <v>891</v>
      </c>
      <c r="D104" s="319"/>
      <c r="E104" s="319"/>
      <c r="F104" s="320" t="s">
        <v>892</v>
      </c>
      <c r="G104" s="321"/>
      <c r="H104" s="319"/>
      <c r="I104" s="319"/>
      <c r="J104" s="319" t="s">
        <v>893</v>
      </c>
      <c r="K104" s="316"/>
    </row>
    <row r="105" s="1" customFormat="1" ht="5.25" customHeight="1">
      <c r="B105" s="314"/>
      <c r="C105" s="317"/>
      <c r="D105" s="317"/>
      <c r="E105" s="317"/>
      <c r="F105" s="317"/>
      <c r="G105" s="335"/>
      <c r="H105" s="317"/>
      <c r="I105" s="317"/>
      <c r="J105" s="317"/>
      <c r="K105" s="316"/>
    </row>
    <row r="106" s="1" customFormat="1" ht="15" customHeight="1">
      <c r="B106" s="314"/>
      <c r="C106" s="302" t="s">
        <v>52</v>
      </c>
      <c r="D106" s="324"/>
      <c r="E106" s="324"/>
      <c r="F106" s="325" t="s">
        <v>894</v>
      </c>
      <c r="G106" s="302"/>
      <c r="H106" s="302" t="s">
        <v>934</v>
      </c>
      <c r="I106" s="302" t="s">
        <v>896</v>
      </c>
      <c r="J106" s="302">
        <v>20</v>
      </c>
      <c r="K106" s="316"/>
    </row>
    <row r="107" s="1" customFormat="1" ht="15" customHeight="1">
      <c r="B107" s="314"/>
      <c r="C107" s="302" t="s">
        <v>897</v>
      </c>
      <c r="D107" s="302"/>
      <c r="E107" s="302"/>
      <c r="F107" s="325" t="s">
        <v>894</v>
      </c>
      <c r="G107" s="302"/>
      <c r="H107" s="302" t="s">
        <v>934</v>
      </c>
      <c r="I107" s="302" t="s">
        <v>896</v>
      </c>
      <c r="J107" s="302">
        <v>120</v>
      </c>
      <c r="K107" s="316"/>
    </row>
    <row r="108" s="1" customFormat="1" ht="15" customHeight="1">
      <c r="B108" s="327"/>
      <c r="C108" s="302" t="s">
        <v>899</v>
      </c>
      <c r="D108" s="302"/>
      <c r="E108" s="302"/>
      <c r="F108" s="325" t="s">
        <v>900</v>
      </c>
      <c r="G108" s="302"/>
      <c r="H108" s="302" t="s">
        <v>934</v>
      </c>
      <c r="I108" s="302" t="s">
        <v>896</v>
      </c>
      <c r="J108" s="302">
        <v>50</v>
      </c>
      <c r="K108" s="316"/>
    </row>
    <row r="109" s="1" customFormat="1" ht="15" customHeight="1">
      <c r="B109" s="327"/>
      <c r="C109" s="302" t="s">
        <v>902</v>
      </c>
      <c r="D109" s="302"/>
      <c r="E109" s="302"/>
      <c r="F109" s="325" t="s">
        <v>894</v>
      </c>
      <c r="G109" s="302"/>
      <c r="H109" s="302" t="s">
        <v>934</v>
      </c>
      <c r="I109" s="302" t="s">
        <v>904</v>
      </c>
      <c r="J109" s="302"/>
      <c r="K109" s="316"/>
    </row>
    <row r="110" s="1" customFormat="1" ht="15" customHeight="1">
      <c r="B110" s="327"/>
      <c r="C110" s="302" t="s">
        <v>913</v>
      </c>
      <c r="D110" s="302"/>
      <c r="E110" s="302"/>
      <c r="F110" s="325" t="s">
        <v>900</v>
      </c>
      <c r="G110" s="302"/>
      <c r="H110" s="302" t="s">
        <v>934</v>
      </c>
      <c r="I110" s="302" t="s">
        <v>896</v>
      </c>
      <c r="J110" s="302">
        <v>50</v>
      </c>
      <c r="K110" s="316"/>
    </row>
    <row r="111" s="1" customFormat="1" ht="15" customHeight="1">
      <c r="B111" s="327"/>
      <c r="C111" s="302" t="s">
        <v>921</v>
      </c>
      <c r="D111" s="302"/>
      <c r="E111" s="302"/>
      <c r="F111" s="325" t="s">
        <v>900</v>
      </c>
      <c r="G111" s="302"/>
      <c r="H111" s="302" t="s">
        <v>934</v>
      </c>
      <c r="I111" s="302" t="s">
        <v>896</v>
      </c>
      <c r="J111" s="302">
        <v>50</v>
      </c>
      <c r="K111" s="316"/>
    </row>
    <row r="112" s="1" customFormat="1" ht="15" customHeight="1">
      <c r="B112" s="327"/>
      <c r="C112" s="302" t="s">
        <v>919</v>
      </c>
      <c r="D112" s="302"/>
      <c r="E112" s="302"/>
      <c r="F112" s="325" t="s">
        <v>900</v>
      </c>
      <c r="G112" s="302"/>
      <c r="H112" s="302" t="s">
        <v>934</v>
      </c>
      <c r="I112" s="302" t="s">
        <v>896</v>
      </c>
      <c r="J112" s="302">
        <v>50</v>
      </c>
      <c r="K112" s="316"/>
    </row>
    <row r="113" s="1" customFormat="1" ht="15" customHeight="1">
      <c r="B113" s="327"/>
      <c r="C113" s="302" t="s">
        <v>52</v>
      </c>
      <c r="D113" s="302"/>
      <c r="E113" s="302"/>
      <c r="F113" s="325" t="s">
        <v>894</v>
      </c>
      <c r="G113" s="302"/>
      <c r="H113" s="302" t="s">
        <v>935</v>
      </c>
      <c r="I113" s="302" t="s">
        <v>896</v>
      </c>
      <c r="J113" s="302">
        <v>20</v>
      </c>
      <c r="K113" s="316"/>
    </row>
    <row r="114" s="1" customFormat="1" ht="15" customHeight="1">
      <c r="B114" s="327"/>
      <c r="C114" s="302" t="s">
        <v>936</v>
      </c>
      <c r="D114" s="302"/>
      <c r="E114" s="302"/>
      <c r="F114" s="325" t="s">
        <v>894</v>
      </c>
      <c r="G114" s="302"/>
      <c r="H114" s="302" t="s">
        <v>937</v>
      </c>
      <c r="I114" s="302" t="s">
        <v>896</v>
      </c>
      <c r="J114" s="302">
        <v>120</v>
      </c>
      <c r="K114" s="316"/>
    </row>
    <row r="115" s="1" customFormat="1" ht="15" customHeight="1">
      <c r="B115" s="327"/>
      <c r="C115" s="302" t="s">
        <v>37</v>
      </c>
      <c r="D115" s="302"/>
      <c r="E115" s="302"/>
      <c r="F115" s="325" t="s">
        <v>894</v>
      </c>
      <c r="G115" s="302"/>
      <c r="H115" s="302" t="s">
        <v>938</v>
      </c>
      <c r="I115" s="302" t="s">
        <v>929</v>
      </c>
      <c r="J115" s="302"/>
      <c r="K115" s="316"/>
    </row>
    <row r="116" s="1" customFormat="1" ht="15" customHeight="1">
      <c r="B116" s="327"/>
      <c r="C116" s="302" t="s">
        <v>47</v>
      </c>
      <c r="D116" s="302"/>
      <c r="E116" s="302"/>
      <c r="F116" s="325" t="s">
        <v>894</v>
      </c>
      <c r="G116" s="302"/>
      <c r="H116" s="302" t="s">
        <v>939</v>
      </c>
      <c r="I116" s="302" t="s">
        <v>929</v>
      </c>
      <c r="J116" s="302"/>
      <c r="K116" s="316"/>
    </row>
    <row r="117" s="1" customFormat="1" ht="15" customHeight="1">
      <c r="B117" s="327"/>
      <c r="C117" s="302" t="s">
        <v>56</v>
      </c>
      <c r="D117" s="302"/>
      <c r="E117" s="302"/>
      <c r="F117" s="325" t="s">
        <v>894</v>
      </c>
      <c r="G117" s="302"/>
      <c r="H117" s="302" t="s">
        <v>940</v>
      </c>
      <c r="I117" s="302" t="s">
        <v>941</v>
      </c>
      <c r="J117" s="302"/>
      <c r="K117" s="316"/>
    </row>
    <row r="118" s="1" customFormat="1" ht="15" customHeight="1">
      <c r="B118" s="330"/>
      <c r="C118" s="336"/>
      <c r="D118" s="336"/>
      <c r="E118" s="336"/>
      <c r="F118" s="336"/>
      <c r="G118" s="336"/>
      <c r="H118" s="336"/>
      <c r="I118" s="336"/>
      <c r="J118" s="336"/>
      <c r="K118" s="332"/>
    </row>
    <row r="119" s="1" customFormat="1" ht="18.75" customHeight="1">
      <c r="B119" s="337"/>
      <c r="C119" s="338"/>
      <c r="D119" s="338"/>
      <c r="E119" s="338"/>
      <c r="F119" s="339"/>
      <c r="G119" s="338"/>
      <c r="H119" s="338"/>
      <c r="I119" s="338"/>
      <c r="J119" s="338"/>
      <c r="K119" s="337"/>
    </row>
    <row r="120" s="1" customFormat="1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s="1" customFormat="1" ht="7.5" customHeight="1">
      <c r="B121" s="340"/>
      <c r="C121" s="341"/>
      <c r="D121" s="341"/>
      <c r="E121" s="341"/>
      <c r="F121" s="341"/>
      <c r="G121" s="341"/>
      <c r="H121" s="341"/>
      <c r="I121" s="341"/>
      <c r="J121" s="341"/>
      <c r="K121" s="342"/>
    </row>
    <row r="122" s="1" customFormat="1" ht="45" customHeight="1">
      <c r="B122" s="343"/>
      <c r="C122" s="293" t="s">
        <v>942</v>
      </c>
      <c r="D122" s="293"/>
      <c r="E122" s="293"/>
      <c r="F122" s="293"/>
      <c r="G122" s="293"/>
      <c r="H122" s="293"/>
      <c r="I122" s="293"/>
      <c r="J122" s="293"/>
      <c r="K122" s="344"/>
    </row>
    <row r="123" s="1" customFormat="1" ht="17.25" customHeight="1">
      <c r="B123" s="345"/>
      <c r="C123" s="317" t="s">
        <v>888</v>
      </c>
      <c r="D123" s="317"/>
      <c r="E123" s="317"/>
      <c r="F123" s="317" t="s">
        <v>889</v>
      </c>
      <c r="G123" s="318"/>
      <c r="H123" s="317" t="s">
        <v>53</v>
      </c>
      <c r="I123" s="317" t="s">
        <v>56</v>
      </c>
      <c r="J123" s="317" t="s">
        <v>890</v>
      </c>
      <c r="K123" s="346"/>
    </row>
    <row r="124" s="1" customFormat="1" ht="17.25" customHeight="1">
      <c r="B124" s="345"/>
      <c r="C124" s="319" t="s">
        <v>891</v>
      </c>
      <c r="D124" s="319"/>
      <c r="E124" s="319"/>
      <c r="F124" s="320" t="s">
        <v>892</v>
      </c>
      <c r="G124" s="321"/>
      <c r="H124" s="319"/>
      <c r="I124" s="319"/>
      <c r="J124" s="319" t="s">
        <v>893</v>
      </c>
      <c r="K124" s="346"/>
    </row>
    <row r="125" s="1" customFormat="1" ht="5.25" customHeight="1">
      <c r="B125" s="347"/>
      <c r="C125" s="322"/>
      <c r="D125" s="322"/>
      <c r="E125" s="322"/>
      <c r="F125" s="322"/>
      <c r="G125" s="348"/>
      <c r="H125" s="322"/>
      <c r="I125" s="322"/>
      <c r="J125" s="322"/>
      <c r="K125" s="349"/>
    </row>
    <row r="126" s="1" customFormat="1" ht="15" customHeight="1">
      <c r="B126" s="347"/>
      <c r="C126" s="302" t="s">
        <v>897</v>
      </c>
      <c r="D126" s="324"/>
      <c r="E126" s="324"/>
      <c r="F126" s="325" t="s">
        <v>894</v>
      </c>
      <c r="G126" s="302"/>
      <c r="H126" s="302" t="s">
        <v>934</v>
      </c>
      <c r="I126" s="302" t="s">
        <v>896</v>
      </c>
      <c r="J126" s="302">
        <v>120</v>
      </c>
      <c r="K126" s="350"/>
    </row>
    <row r="127" s="1" customFormat="1" ht="15" customHeight="1">
      <c r="B127" s="347"/>
      <c r="C127" s="302" t="s">
        <v>943</v>
      </c>
      <c r="D127" s="302"/>
      <c r="E127" s="302"/>
      <c r="F127" s="325" t="s">
        <v>894</v>
      </c>
      <c r="G127" s="302"/>
      <c r="H127" s="302" t="s">
        <v>944</v>
      </c>
      <c r="I127" s="302" t="s">
        <v>896</v>
      </c>
      <c r="J127" s="302" t="s">
        <v>945</v>
      </c>
      <c r="K127" s="350"/>
    </row>
    <row r="128" s="1" customFormat="1" ht="15" customHeight="1">
      <c r="B128" s="347"/>
      <c r="C128" s="302" t="s">
        <v>842</v>
      </c>
      <c r="D128" s="302"/>
      <c r="E128" s="302"/>
      <c r="F128" s="325" t="s">
        <v>894</v>
      </c>
      <c r="G128" s="302"/>
      <c r="H128" s="302" t="s">
        <v>946</v>
      </c>
      <c r="I128" s="302" t="s">
        <v>896</v>
      </c>
      <c r="J128" s="302" t="s">
        <v>945</v>
      </c>
      <c r="K128" s="350"/>
    </row>
    <row r="129" s="1" customFormat="1" ht="15" customHeight="1">
      <c r="B129" s="347"/>
      <c r="C129" s="302" t="s">
        <v>905</v>
      </c>
      <c r="D129" s="302"/>
      <c r="E129" s="302"/>
      <c r="F129" s="325" t="s">
        <v>900</v>
      </c>
      <c r="G129" s="302"/>
      <c r="H129" s="302" t="s">
        <v>906</v>
      </c>
      <c r="I129" s="302" t="s">
        <v>896</v>
      </c>
      <c r="J129" s="302">
        <v>15</v>
      </c>
      <c r="K129" s="350"/>
    </row>
    <row r="130" s="1" customFormat="1" ht="15" customHeight="1">
      <c r="B130" s="347"/>
      <c r="C130" s="328" t="s">
        <v>907</v>
      </c>
      <c r="D130" s="328"/>
      <c r="E130" s="328"/>
      <c r="F130" s="329" t="s">
        <v>900</v>
      </c>
      <c r="G130" s="328"/>
      <c r="H130" s="328" t="s">
        <v>908</v>
      </c>
      <c r="I130" s="328" t="s">
        <v>896</v>
      </c>
      <c r="J130" s="328">
        <v>15</v>
      </c>
      <c r="K130" s="350"/>
    </row>
    <row r="131" s="1" customFormat="1" ht="15" customHeight="1">
      <c r="B131" s="347"/>
      <c r="C131" s="328" t="s">
        <v>909</v>
      </c>
      <c r="D131" s="328"/>
      <c r="E131" s="328"/>
      <c r="F131" s="329" t="s">
        <v>900</v>
      </c>
      <c r="G131" s="328"/>
      <c r="H131" s="328" t="s">
        <v>910</v>
      </c>
      <c r="I131" s="328" t="s">
        <v>896</v>
      </c>
      <c r="J131" s="328">
        <v>20</v>
      </c>
      <c r="K131" s="350"/>
    </row>
    <row r="132" s="1" customFormat="1" ht="15" customHeight="1">
      <c r="B132" s="347"/>
      <c r="C132" s="328" t="s">
        <v>911</v>
      </c>
      <c r="D132" s="328"/>
      <c r="E132" s="328"/>
      <c r="F132" s="329" t="s">
        <v>900</v>
      </c>
      <c r="G132" s="328"/>
      <c r="H132" s="328" t="s">
        <v>912</v>
      </c>
      <c r="I132" s="328" t="s">
        <v>896</v>
      </c>
      <c r="J132" s="328">
        <v>20</v>
      </c>
      <c r="K132" s="350"/>
    </row>
    <row r="133" s="1" customFormat="1" ht="15" customHeight="1">
      <c r="B133" s="347"/>
      <c r="C133" s="302" t="s">
        <v>899</v>
      </c>
      <c r="D133" s="302"/>
      <c r="E133" s="302"/>
      <c r="F133" s="325" t="s">
        <v>900</v>
      </c>
      <c r="G133" s="302"/>
      <c r="H133" s="302" t="s">
        <v>934</v>
      </c>
      <c r="I133" s="302" t="s">
        <v>896</v>
      </c>
      <c r="J133" s="302">
        <v>50</v>
      </c>
      <c r="K133" s="350"/>
    </row>
    <row r="134" s="1" customFormat="1" ht="15" customHeight="1">
      <c r="B134" s="347"/>
      <c r="C134" s="302" t="s">
        <v>913</v>
      </c>
      <c r="D134" s="302"/>
      <c r="E134" s="302"/>
      <c r="F134" s="325" t="s">
        <v>900</v>
      </c>
      <c r="G134" s="302"/>
      <c r="H134" s="302" t="s">
        <v>934</v>
      </c>
      <c r="I134" s="302" t="s">
        <v>896</v>
      </c>
      <c r="J134" s="302">
        <v>50</v>
      </c>
      <c r="K134" s="350"/>
    </row>
    <row r="135" s="1" customFormat="1" ht="15" customHeight="1">
      <c r="B135" s="347"/>
      <c r="C135" s="302" t="s">
        <v>919</v>
      </c>
      <c r="D135" s="302"/>
      <c r="E135" s="302"/>
      <c r="F135" s="325" t="s">
        <v>900</v>
      </c>
      <c r="G135" s="302"/>
      <c r="H135" s="302" t="s">
        <v>934</v>
      </c>
      <c r="I135" s="302" t="s">
        <v>896</v>
      </c>
      <c r="J135" s="302">
        <v>50</v>
      </c>
      <c r="K135" s="350"/>
    </row>
    <row r="136" s="1" customFormat="1" ht="15" customHeight="1">
      <c r="B136" s="347"/>
      <c r="C136" s="302" t="s">
        <v>921</v>
      </c>
      <c r="D136" s="302"/>
      <c r="E136" s="302"/>
      <c r="F136" s="325" t="s">
        <v>900</v>
      </c>
      <c r="G136" s="302"/>
      <c r="H136" s="302" t="s">
        <v>934</v>
      </c>
      <c r="I136" s="302" t="s">
        <v>896</v>
      </c>
      <c r="J136" s="302">
        <v>50</v>
      </c>
      <c r="K136" s="350"/>
    </row>
    <row r="137" s="1" customFormat="1" ht="15" customHeight="1">
      <c r="B137" s="347"/>
      <c r="C137" s="302" t="s">
        <v>922</v>
      </c>
      <c r="D137" s="302"/>
      <c r="E137" s="302"/>
      <c r="F137" s="325" t="s">
        <v>900</v>
      </c>
      <c r="G137" s="302"/>
      <c r="H137" s="302" t="s">
        <v>947</v>
      </c>
      <c r="I137" s="302" t="s">
        <v>896</v>
      </c>
      <c r="J137" s="302">
        <v>255</v>
      </c>
      <c r="K137" s="350"/>
    </row>
    <row r="138" s="1" customFormat="1" ht="15" customHeight="1">
      <c r="B138" s="347"/>
      <c r="C138" s="302" t="s">
        <v>924</v>
      </c>
      <c r="D138" s="302"/>
      <c r="E138" s="302"/>
      <c r="F138" s="325" t="s">
        <v>894</v>
      </c>
      <c r="G138" s="302"/>
      <c r="H138" s="302" t="s">
        <v>948</v>
      </c>
      <c r="I138" s="302" t="s">
        <v>926</v>
      </c>
      <c r="J138" s="302"/>
      <c r="K138" s="350"/>
    </row>
    <row r="139" s="1" customFormat="1" ht="15" customHeight="1">
      <c r="B139" s="347"/>
      <c r="C139" s="302" t="s">
        <v>927</v>
      </c>
      <c r="D139" s="302"/>
      <c r="E139" s="302"/>
      <c r="F139" s="325" t="s">
        <v>894</v>
      </c>
      <c r="G139" s="302"/>
      <c r="H139" s="302" t="s">
        <v>949</v>
      </c>
      <c r="I139" s="302" t="s">
        <v>929</v>
      </c>
      <c r="J139" s="302"/>
      <c r="K139" s="350"/>
    </row>
    <row r="140" s="1" customFormat="1" ht="15" customHeight="1">
      <c r="B140" s="347"/>
      <c r="C140" s="302" t="s">
        <v>930</v>
      </c>
      <c r="D140" s="302"/>
      <c r="E140" s="302"/>
      <c r="F140" s="325" t="s">
        <v>894</v>
      </c>
      <c r="G140" s="302"/>
      <c r="H140" s="302" t="s">
        <v>930</v>
      </c>
      <c r="I140" s="302" t="s">
        <v>929</v>
      </c>
      <c r="J140" s="302"/>
      <c r="K140" s="350"/>
    </row>
    <row r="141" s="1" customFormat="1" ht="15" customHeight="1">
      <c r="B141" s="347"/>
      <c r="C141" s="302" t="s">
        <v>37</v>
      </c>
      <c r="D141" s="302"/>
      <c r="E141" s="302"/>
      <c r="F141" s="325" t="s">
        <v>894</v>
      </c>
      <c r="G141" s="302"/>
      <c r="H141" s="302" t="s">
        <v>950</v>
      </c>
      <c r="I141" s="302" t="s">
        <v>929</v>
      </c>
      <c r="J141" s="302"/>
      <c r="K141" s="350"/>
    </row>
    <row r="142" s="1" customFormat="1" ht="15" customHeight="1">
      <c r="B142" s="347"/>
      <c r="C142" s="302" t="s">
        <v>951</v>
      </c>
      <c r="D142" s="302"/>
      <c r="E142" s="302"/>
      <c r="F142" s="325" t="s">
        <v>894</v>
      </c>
      <c r="G142" s="302"/>
      <c r="H142" s="302" t="s">
        <v>952</v>
      </c>
      <c r="I142" s="302" t="s">
        <v>929</v>
      </c>
      <c r="J142" s="302"/>
      <c r="K142" s="350"/>
    </row>
    <row r="143" s="1" customFormat="1" ht="15" customHeight="1">
      <c r="B143" s="351"/>
      <c r="C143" s="352"/>
      <c r="D143" s="352"/>
      <c r="E143" s="352"/>
      <c r="F143" s="352"/>
      <c r="G143" s="352"/>
      <c r="H143" s="352"/>
      <c r="I143" s="352"/>
      <c r="J143" s="352"/>
      <c r="K143" s="353"/>
    </row>
    <row r="144" s="1" customFormat="1" ht="18.75" customHeight="1">
      <c r="B144" s="338"/>
      <c r="C144" s="338"/>
      <c r="D144" s="338"/>
      <c r="E144" s="338"/>
      <c r="F144" s="339"/>
      <c r="G144" s="338"/>
      <c r="H144" s="338"/>
      <c r="I144" s="338"/>
      <c r="J144" s="338"/>
      <c r="K144" s="338"/>
    </row>
    <row r="145" s="1" customFormat="1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s="1" customFormat="1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s="1" customFormat="1" ht="45" customHeight="1">
      <c r="B147" s="314"/>
      <c r="C147" s="315" t="s">
        <v>953</v>
      </c>
      <c r="D147" s="315"/>
      <c r="E147" s="315"/>
      <c r="F147" s="315"/>
      <c r="G147" s="315"/>
      <c r="H147" s="315"/>
      <c r="I147" s="315"/>
      <c r="J147" s="315"/>
      <c r="K147" s="316"/>
    </row>
    <row r="148" s="1" customFormat="1" ht="17.25" customHeight="1">
      <c r="B148" s="314"/>
      <c r="C148" s="317" t="s">
        <v>888</v>
      </c>
      <c r="D148" s="317"/>
      <c r="E148" s="317"/>
      <c r="F148" s="317" t="s">
        <v>889</v>
      </c>
      <c r="G148" s="318"/>
      <c r="H148" s="317" t="s">
        <v>53</v>
      </c>
      <c r="I148" s="317" t="s">
        <v>56</v>
      </c>
      <c r="J148" s="317" t="s">
        <v>890</v>
      </c>
      <c r="K148" s="316"/>
    </row>
    <row r="149" s="1" customFormat="1" ht="17.25" customHeight="1">
      <c r="B149" s="314"/>
      <c r="C149" s="319" t="s">
        <v>891</v>
      </c>
      <c r="D149" s="319"/>
      <c r="E149" s="319"/>
      <c r="F149" s="320" t="s">
        <v>892</v>
      </c>
      <c r="G149" s="321"/>
      <c r="H149" s="319"/>
      <c r="I149" s="319"/>
      <c r="J149" s="319" t="s">
        <v>893</v>
      </c>
      <c r="K149" s="316"/>
    </row>
    <row r="150" s="1" customFormat="1" ht="5.25" customHeight="1">
      <c r="B150" s="327"/>
      <c r="C150" s="322"/>
      <c r="D150" s="322"/>
      <c r="E150" s="322"/>
      <c r="F150" s="322"/>
      <c r="G150" s="323"/>
      <c r="H150" s="322"/>
      <c r="I150" s="322"/>
      <c r="J150" s="322"/>
      <c r="K150" s="350"/>
    </row>
    <row r="151" s="1" customFormat="1" ht="15" customHeight="1">
      <c r="B151" s="327"/>
      <c r="C151" s="354" t="s">
        <v>897</v>
      </c>
      <c r="D151" s="302"/>
      <c r="E151" s="302"/>
      <c r="F151" s="355" t="s">
        <v>894</v>
      </c>
      <c r="G151" s="302"/>
      <c r="H151" s="354" t="s">
        <v>934</v>
      </c>
      <c r="I151" s="354" t="s">
        <v>896</v>
      </c>
      <c r="J151" s="354">
        <v>120</v>
      </c>
      <c r="K151" s="350"/>
    </row>
    <row r="152" s="1" customFormat="1" ht="15" customHeight="1">
      <c r="B152" s="327"/>
      <c r="C152" s="354" t="s">
        <v>943</v>
      </c>
      <c r="D152" s="302"/>
      <c r="E152" s="302"/>
      <c r="F152" s="355" t="s">
        <v>894</v>
      </c>
      <c r="G152" s="302"/>
      <c r="H152" s="354" t="s">
        <v>954</v>
      </c>
      <c r="I152" s="354" t="s">
        <v>896</v>
      </c>
      <c r="J152" s="354" t="s">
        <v>945</v>
      </c>
      <c r="K152" s="350"/>
    </row>
    <row r="153" s="1" customFormat="1" ht="15" customHeight="1">
      <c r="B153" s="327"/>
      <c r="C153" s="354" t="s">
        <v>842</v>
      </c>
      <c r="D153" s="302"/>
      <c r="E153" s="302"/>
      <c r="F153" s="355" t="s">
        <v>894</v>
      </c>
      <c r="G153" s="302"/>
      <c r="H153" s="354" t="s">
        <v>955</v>
      </c>
      <c r="I153" s="354" t="s">
        <v>896</v>
      </c>
      <c r="J153" s="354" t="s">
        <v>945</v>
      </c>
      <c r="K153" s="350"/>
    </row>
    <row r="154" s="1" customFormat="1" ht="15" customHeight="1">
      <c r="B154" s="327"/>
      <c r="C154" s="354" t="s">
        <v>899</v>
      </c>
      <c r="D154" s="302"/>
      <c r="E154" s="302"/>
      <c r="F154" s="355" t="s">
        <v>900</v>
      </c>
      <c r="G154" s="302"/>
      <c r="H154" s="354" t="s">
        <v>934</v>
      </c>
      <c r="I154" s="354" t="s">
        <v>896</v>
      </c>
      <c r="J154" s="354">
        <v>50</v>
      </c>
      <c r="K154" s="350"/>
    </row>
    <row r="155" s="1" customFormat="1" ht="15" customHeight="1">
      <c r="B155" s="327"/>
      <c r="C155" s="354" t="s">
        <v>902</v>
      </c>
      <c r="D155" s="302"/>
      <c r="E155" s="302"/>
      <c r="F155" s="355" t="s">
        <v>894</v>
      </c>
      <c r="G155" s="302"/>
      <c r="H155" s="354" t="s">
        <v>934</v>
      </c>
      <c r="I155" s="354" t="s">
        <v>904</v>
      </c>
      <c r="J155" s="354"/>
      <c r="K155" s="350"/>
    </row>
    <row r="156" s="1" customFormat="1" ht="15" customHeight="1">
      <c r="B156" s="327"/>
      <c r="C156" s="354" t="s">
        <v>913</v>
      </c>
      <c r="D156" s="302"/>
      <c r="E156" s="302"/>
      <c r="F156" s="355" t="s">
        <v>900</v>
      </c>
      <c r="G156" s="302"/>
      <c r="H156" s="354" t="s">
        <v>934</v>
      </c>
      <c r="I156" s="354" t="s">
        <v>896</v>
      </c>
      <c r="J156" s="354">
        <v>50</v>
      </c>
      <c r="K156" s="350"/>
    </row>
    <row r="157" s="1" customFormat="1" ht="15" customHeight="1">
      <c r="B157" s="327"/>
      <c r="C157" s="354" t="s">
        <v>921</v>
      </c>
      <c r="D157" s="302"/>
      <c r="E157" s="302"/>
      <c r="F157" s="355" t="s">
        <v>900</v>
      </c>
      <c r="G157" s="302"/>
      <c r="H157" s="354" t="s">
        <v>934</v>
      </c>
      <c r="I157" s="354" t="s">
        <v>896</v>
      </c>
      <c r="J157" s="354">
        <v>50</v>
      </c>
      <c r="K157" s="350"/>
    </row>
    <row r="158" s="1" customFormat="1" ht="15" customHeight="1">
      <c r="B158" s="327"/>
      <c r="C158" s="354" t="s">
        <v>919</v>
      </c>
      <c r="D158" s="302"/>
      <c r="E158" s="302"/>
      <c r="F158" s="355" t="s">
        <v>900</v>
      </c>
      <c r="G158" s="302"/>
      <c r="H158" s="354" t="s">
        <v>934</v>
      </c>
      <c r="I158" s="354" t="s">
        <v>896</v>
      </c>
      <c r="J158" s="354">
        <v>50</v>
      </c>
      <c r="K158" s="350"/>
    </row>
    <row r="159" s="1" customFormat="1" ht="15" customHeight="1">
      <c r="B159" s="327"/>
      <c r="C159" s="354" t="s">
        <v>88</v>
      </c>
      <c r="D159" s="302"/>
      <c r="E159" s="302"/>
      <c r="F159" s="355" t="s">
        <v>894</v>
      </c>
      <c r="G159" s="302"/>
      <c r="H159" s="354" t="s">
        <v>956</v>
      </c>
      <c r="I159" s="354" t="s">
        <v>896</v>
      </c>
      <c r="J159" s="354" t="s">
        <v>957</v>
      </c>
      <c r="K159" s="350"/>
    </row>
    <row r="160" s="1" customFormat="1" ht="15" customHeight="1">
      <c r="B160" s="327"/>
      <c r="C160" s="354" t="s">
        <v>958</v>
      </c>
      <c r="D160" s="302"/>
      <c r="E160" s="302"/>
      <c r="F160" s="355" t="s">
        <v>894</v>
      </c>
      <c r="G160" s="302"/>
      <c r="H160" s="354" t="s">
        <v>959</v>
      </c>
      <c r="I160" s="354" t="s">
        <v>929</v>
      </c>
      <c r="J160" s="354"/>
      <c r="K160" s="350"/>
    </row>
    <row r="161" s="1" customFormat="1" ht="15" customHeight="1">
      <c r="B161" s="356"/>
      <c r="C161" s="336"/>
      <c r="D161" s="336"/>
      <c r="E161" s="336"/>
      <c r="F161" s="336"/>
      <c r="G161" s="336"/>
      <c r="H161" s="336"/>
      <c r="I161" s="336"/>
      <c r="J161" s="336"/>
      <c r="K161" s="357"/>
    </row>
    <row r="162" s="1" customFormat="1" ht="18.75" customHeight="1">
      <c r="B162" s="338"/>
      <c r="C162" s="348"/>
      <c r="D162" s="348"/>
      <c r="E162" s="348"/>
      <c r="F162" s="358"/>
      <c r="G162" s="348"/>
      <c r="H162" s="348"/>
      <c r="I162" s="348"/>
      <c r="J162" s="348"/>
      <c r="K162" s="338"/>
    </row>
    <row r="163" s="1" customFormat="1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s="1" customFormat="1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s="1" customFormat="1" ht="45" customHeight="1">
      <c r="B165" s="292"/>
      <c r="C165" s="293" t="s">
        <v>960</v>
      </c>
      <c r="D165" s="293"/>
      <c r="E165" s="293"/>
      <c r="F165" s="293"/>
      <c r="G165" s="293"/>
      <c r="H165" s="293"/>
      <c r="I165" s="293"/>
      <c r="J165" s="293"/>
      <c r="K165" s="294"/>
    </row>
    <row r="166" s="1" customFormat="1" ht="17.25" customHeight="1">
      <c r="B166" s="292"/>
      <c r="C166" s="317" t="s">
        <v>888</v>
      </c>
      <c r="D166" s="317"/>
      <c r="E166" s="317"/>
      <c r="F166" s="317" t="s">
        <v>889</v>
      </c>
      <c r="G166" s="359"/>
      <c r="H166" s="360" t="s">
        <v>53</v>
      </c>
      <c r="I166" s="360" t="s">
        <v>56</v>
      </c>
      <c r="J166" s="317" t="s">
        <v>890</v>
      </c>
      <c r="K166" s="294"/>
    </row>
    <row r="167" s="1" customFormat="1" ht="17.25" customHeight="1">
      <c r="B167" s="295"/>
      <c r="C167" s="319" t="s">
        <v>891</v>
      </c>
      <c r="D167" s="319"/>
      <c r="E167" s="319"/>
      <c r="F167" s="320" t="s">
        <v>892</v>
      </c>
      <c r="G167" s="361"/>
      <c r="H167" s="362"/>
      <c r="I167" s="362"/>
      <c r="J167" s="319" t="s">
        <v>893</v>
      </c>
      <c r="K167" s="297"/>
    </row>
    <row r="168" s="1" customFormat="1" ht="5.25" customHeight="1">
      <c r="B168" s="327"/>
      <c r="C168" s="322"/>
      <c r="D168" s="322"/>
      <c r="E168" s="322"/>
      <c r="F168" s="322"/>
      <c r="G168" s="323"/>
      <c r="H168" s="322"/>
      <c r="I168" s="322"/>
      <c r="J168" s="322"/>
      <c r="K168" s="350"/>
    </row>
    <row r="169" s="1" customFormat="1" ht="15" customHeight="1">
      <c r="B169" s="327"/>
      <c r="C169" s="302" t="s">
        <v>897</v>
      </c>
      <c r="D169" s="302"/>
      <c r="E169" s="302"/>
      <c r="F169" s="325" t="s">
        <v>894</v>
      </c>
      <c r="G169" s="302"/>
      <c r="H169" s="302" t="s">
        <v>934</v>
      </c>
      <c r="I169" s="302" t="s">
        <v>896</v>
      </c>
      <c r="J169" s="302">
        <v>120</v>
      </c>
      <c r="K169" s="350"/>
    </row>
    <row r="170" s="1" customFormat="1" ht="15" customHeight="1">
      <c r="B170" s="327"/>
      <c r="C170" s="302" t="s">
        <v>943</v>
      </c>
      <c r="D170" s="302"/>
      <c r="E170" s="302"/>
      <c r="F170" s="325" t="s">
        <v>894</v>
      </c>
      <c r="G170" s="302"/>
      <c r="H170" s="302" t="s">
        <v>944</v>
      </c>
      <c r="I170" s="302" t="s">
        <v>896</v>
      </c>
      <c r="J170" s="302" t="s">
        <v>945</v>
      </c>
      <c r="K170" s="350"/>
    </row>
    <row r="171" s="1" customFormat="1" ht="15" customHeight="1">
      <c r="B171" s="327"/>
      <c r="C171" s="302" t="s">
        <v>842</v>
      </c>
      <c r="D171" s="302"/>
      <c r="E171" s="302"/>
      <c r="F171" s="325" t="s">
        <v>894</v>
      </c>
      <c r="G171" s="302"/>
      <c r="H171" s="302" t="s">
        <v>961</v>
      </c>
      <c r="I171" s="302" t="s">
        <v>896</v>
      </c>
      <c r="J171" s="302" t="s">
        <v>945</v>
      </c>
      <c r="K171" s="350"/>
    </row>
    <row r="172" s="1" customFormat="1" ht="15" customHeight="1">
      <c r="B172" s="327"/>
      <c r="C172" s="302" t="s">
        <v>899</v>
      </c>
      <c r="D172" s="302"/>
      <c r="E172" s="302"/>
      <c r="F172" s="325" t="s">
        <v>900</v>
      </c>
      <c r="G172" s="302"/>
      <c r="H172" s="302" t="s">
        <v>961</v>
      </c>
      <c r="I172" s="302" t="s">
        <v>896</v>
      </c>
      <c r="J172" s="302">
        <v>50</v>
      </c>
      <c r="K172" s="350"/>
    </row>
    <row r="173" s="1" customFormat="1" ht="15" customHeight="1">
      <c r="B173" s="327"/>
      <c r="C173" s="302" t="s">
        <v>902</v>
      </c>
      <c r="D173" s="302"/>
      <c r="E173" s="302"/>
      <c r="F173" s="325" t="s">
        <v>894</v>
      </c>
      <c r="G173" s="302"/>
      <c r="H173" s="302" t="s">
        <v>961</v>
      </c>
      <c r="I173" s="302" t="s">
        <v>904</v>
      </c>
      <c r="J173" s="302"/>
      <c r="K173" s="350"/>
    </row>
    <row r="174" s="1" customFormat="1" ht="15" customHeight="1">
      <c r="B174" s="327"/>
      <c r="C174" s="302" t="s">
        <v>913</v>
      </c>
      <c r="D174" s="302"/>
      <c r="E174" s="302"/>
      <c r="F174" s="325" t="s">
        <v>900</v>
      </c>
      <c r="G174" s="302"/>
      <c r="H174" s="302" t="s">
        <v>961</v>
      </c>
      <c r="I174" s="302" t="s">
        <v>896</v>
      </c>
      <c r="J174" s="302">
        <v>50</v>
      </c>
      <c r="K174" s="350"/>
    </row>
    <row r="175" s="1" customFormat="1" ht="15" customHeight="1">
      <c r="B175" s="327"/>
      <c r="C175" s="302" t="s">
        <v>921</v>
      </c>
      <c r="D175" s="302"/>
      <c r="E175" s="302"/>
      <c r="F175" s="325" t="s">
        <v>900</v>
      </c>
      <c r="G175" s="302"/>
      <c r="H175" s="302" t="s">
        <v>961</v>
      </c>
      <c r="I175" s="302" t="s">
        <v>896</v>
      </c>
      <c r="J175" s="302">
        <v>50</v>
      </c>
      <c r="K175" s="350"/>
    </row>
    <row r="176" s="1" customFormat="1" ht="15" customHeight="1">
      <c r="B176" s="327"/>
      <c r="C176" s="302" t="s">
        <v>919</v>
      </c>
      <c r="D176" s="302"/>
      <c r="E176" s="302"/>
      <c r="F176" s="325" t="s">
        <v>900</v>
      </c>
      <c r="G176" s="302"/>
      <c r="H176" s="302" t="s">
        <v>961</v>
      </c>
      <c r="I176" s="302" t="s">
        <v>896</v>
      </c>
      <c r="J176" s="302">
        <v>50</v>
      </c>
      <c r="K176" s="350"/>
    </row>
    <row r="177" s="1" customFormat="1" ht="15" customHeight="1">
      <c r="B177" s="327"/>
      <c r="C177" s="302" t="s">
        <v>98</v>
      </c>
      <c r="D177" s="302"/>
      <c r="E177" s="302"/>
      <c r="F177" s="325" t="s">
        <v>894</v>
      </c>
      <c r="G177" s="302"/>
      <c r="H177" s="302" t="s">
        <v>962</v>
      </c>
      <c r="I177" s="302" t="s">
        <v>963</v>
      </c>
      <c r="J177" s="302"/>
      <c r="K177" s="350"/>
    </row>
    <row r="178" s="1" customFormat="1" ht="15" customHeight="1">
      <c r="B178" s="327"/>
      <c r="C178" s="302" t="s">
        <v>56</v>
      </c>
      <c r="D178" s="302"/>
      <c r="E178" s="302"/>
      <c r="F178" s="325" t="s">
        <v>894</v>
      </c>
      <c r="G178" s="302"/>
      <c r="H178" s="302" t="s">
        <v>964</v>
      </c>
      <c r="I178" s="302" t="s">
        <v>965</v>
      </c>
      <c r="J178" s="302">
        <v>1</v>
      </c>
      <c r="K178" s="350"/>
    </row>
    <row r="179" s="1" customFormat="1" ht="15" customHeight="1">
      <c r="B179" s="327"/>
      <c r="C179" s="302" t="s">
        <v>52</v>
      </c>
      <c r="D179" s="302"/>
      <c r="E179" s="302"/>
      <c r="F179" s="325" t="s">
        <v>894</v>
      </c>
      <c r="G179" s="302"/>
      <c r="H179" s="302" t="s">
        <v>966</v>
      </c>
      <c r="I179" s="302" t="s">
        <v>896</v>
      </c>
      <c r="J179" s="302">
        <v>20</v>
      </c>
      <c r="K179" s="350"/>
    </row>
    <row r="180" s="1" customFormat="1" ht="15" customHeight="1">
      <c r="B180" s="327"/>
      <c r="C180" s="302" t="s">
        <v>53</v>
      </c>
      <c r="D180" s="302"/>
      <c r="E180" s="302"/>
      <c r="F180" s="325" t="s">
        <v>894</v>
      </c>
      <c r="G180" s="302"/>
      <c r="H180" s="302" t="s">
        <v>967</v>
      </c>
      <c r="I180" s="302" t="s">
        <v>896</v>
      </c>
      <c r="J180" s="302">
        <v>255</v>
      </c>
      <c r="K180" s="350"/>
    </row>
    <row r="181" s="1" customFormat="1" ht="15" customHeight="1">
      <c r="B181" s="327"/>
      <c r="C181" s="302" t="s">
        <v>99</v>
      </c>
      <c r="D181" s="302"/>
      <c r="E181" s="302"/>
      <c r="F181" s="325" t="s">
        <v>894</v>
      </c>
      <c r="G181" s="302"/>
      <c r="H181" s="302" t="s">
        <v>858</v>
      </c>
      <c r="I181" s="302" t="s">
        <v>896</v>
      </c>
      <c r="J181" s="302">
        <v>10</v>
      </c>
      <c r="K181" s="350"/>
    </row>
    <row r="182" s="1" customFormat="1" ht="15" customHeight="1">
      <c r="B182" s="327"/>
      <c r="C182" s="302" t="s">
        <v>100</v>
      </c>
      <c r="D182" s="302"/>
      <c r="E182" s="302"/>
      <c r="F182" s="325" t="s">
        <v>894</v>
      </c>
      <c r="G182" s="302"/>
      <c r="H182" s="302" t="s">
        <v>968</v>
      </c>
      <c r="I182" s="302" t="s">
        <v>929</v>
      </c>
      <c r="J182" s="302"/>
      <c r="K182" s="350"/>
    </row>
    <row r="183" s="1" customFormat="1" ht="15" customHeight="1">
      <c r="B183" s="327"/>
      <c r="C183" s="302" t="s">
        <v>969</v>
      </c>
      <c r="D183" s="302"/>
      <c r="E183" s="302"/>
      <c r="F183" s="325" t="s">
        <v>894</v>
      </c>
      <c r="G183" s="302"/>
      <c r="H183" s="302" t="s">
        <v>970</v>
      </c>
      <c r="I183" s="302" t="s">
        <v>929</v>
      </c>
      <c r="J183" s="302"/>
      <c r="K183" s="350"/>
    </row>
    <row r="184" s="1" customFormat="1" ht="15" customHeight="1">
      <c r="B184" s="327"/>
      <c r="C184" s="302" t="s">
        <v>958</v>
      </c>
      <c r="D184" s="302"/>
      <c r="E184" s="302"/>
      <c r="F184" s="325" t="s">
        <v>894</v>
      </c>
      <c r="G184" s="302"/>
      <c r="H184" s="302" t="s">
        <v>971</v>
      </c>
      <c r="I184" s="302" t="s">
        <v>929</v>
      </c>
      <c r="J184" s="302"/>
      <c r="K184" s="350"/>
    </row>
    <row r="185" s="1" customFormat="1" ht="15" customHeight="1">
      <c r="B185" s="327"/>
      <c r="C185" s="302" t="s">
        <v>102</v>
      </c>
      <c r="D185" s="302"/>
      <c r="E185" s="302"/>
      <c r="F185" s="325" t="s">
        <v>900</v>
      </c>
      <c r="G185" s="302"/>
      <c r="H185" s="302" t="s">
        <v>972</v>
      </c>
      <c r="I185" s="302" t="s">
        <v>896</v>
      </c>
      <c r="J185" s="302">
        <v>50</v>
      </c>
      <c r="K185" s="350"/>
    </row>
    <row r="186" s="1" customFormat="1" ht="15" customHeight="1">
      <c r="B186" s="327"/>
      <c r="C186" s="302" t="s">
        <v>973</v>
      </c>
      <c r="D186" s="302"/>
      <c r="E186" s="302"/>
      <c r="F186" s="325" t="s">
        <v>900</v>
      </c>
      <c r="G186" s="302"/>
      <c r="H186" s="302" t="s">
        <v>974</v>
      </c>
      <c r="I186" s="302" t="s">
        <v>975</v>
      </c>
      <c r="J186" s="302"/>
      <c r="K186" s="350"/>
    </row>
    <row r="187" s="1" customFormat="1" ht="15" customHeight="1">
      <c r="B187" s="327"/>
      <c r="C187" s="302" t="s">
        <v>976</v>
      </c>
      <c r="D187" s="302"/>
      <c r="E187" s="302"/>
      <c r="F187" s="325" t="s">
        <v>900</v>
      </c>
      <c r="G187" s="302"/>
      <c r="H187" s="302" t="s">
        <v>977</v>
      </c>
      <c r="I187" s="302" t="s">
        <v>975</v>
      </c>
      <c r="J187" s="302"/>
      <c r="K187" s="350"/>
    </row>
    <row r="188" s="1" customFormat="1" ht="15" customHeight="1">
      <c r="B188" s="327"/>
      <c r="C188" s="302" t="s">
        <v>978</v>
      </c>
      <c r="D188" s="302"/>
      <c r="E188" s="302"/>
      <c r="F188" s="325" t="s">
        <v>900</v>
      </c>
      <c r="G188" s="302"/>
      <c r="H188" s="302" t="s">
        <v>979</v>
      </c>
      <c r="I188" s="302" t="s">
        <v>975</v>
      </c>
      <c r="J188" s="302"/>
      <c r="K188" s="350"/>
    </row>
    <row r="189" s="1" customFormat="1" ht="15" customHeight="1">
      <c r="B189" s="327"/>
      <c r="C189" s="363" t="s">
        <v>980</v>
      </c>
      <c r="D189" s="302"/>
      <c r="E189" s="302"/>
      <c r="F189" s="325" t="s">
        <v>900</v>
      </c>
      <c r="G189" s="302"/>
      <c r="H189" s="302" t="s">
        <v>981</v>
      </c>
      <c r="I189" s="302" t="s">
        <v>982</v>
      </c>
      <c r="J189" s="364" t="s">
        <v>983</v>
      </c>
      <c r="K189" s="350"/>
    </row>
    <row r="190" s="18" customFormat="1" ht="15" customHeight="1">
      <c r="B190" s="365"/>
      <c r="C190" s="366" t="s">
        <v>984</v>
      </c>
      <c r="D190" s="367"/>
      <c r="E190" s="367"/>
      <c r="F190" s="368" t="s">
        <v>900</v>
      </c>
      <c r="G190" s="367"/>
      <c r="H190" s="367" t="s">
        <v>985</v>
      </c>
      <c r="I190" s="367" t="s">
        <v>982</v>
      </c>
      <c r="J190" s="369" t="s">
        <v>983</v>
      </c>
      <c r="K190" s="370"/>
    </row>
    <row r="191" s="1" customFormat="1" ht="15" customHeight="1">
      <c r="B191" s="327"/>
      <c r="C191" s="363" t="s">
        <v>41</v>
      </c>
      <c r="D191" s="302"/>
      <c r="E191" s="302"/>
      <c r="F191" s="325" t="s">
        <v>894</v>
      </c>
      <c r="G191" s="302"/>
      <c r="H191" s="299" t="s">
        <v>986</v>
      </c>
      <c r="I191" s="302" t="s">
        <v>987</v>
      </c>
      <c r="J191" s="302"/>
      <c r="K191" s="350"/>
    </row>
    <row r="192" s="1" customFormat="1" ht="15" customHeight="1">
      <c r="B192" s="327"/>
      <c r="C192" s="363" t="s">
        <v>988</v>
      </c>
      <c r="D192" s="302"/>
      <c r="E192" s="302"/>
      <c r="F192" s="325" t="s">
        <v>894</v>
      </c>
      <c r="G192" s="302"/>
      <c r="H192" s="302" t="s">
        <v>989</v>
      </c>
      <c r="I192" s="302" t="s">
        <v>929</v>
      </c>
      <c r="J192" s="302"/>
      <c r="K192" s="350"/>
    </row>
    <row r="193" s="1" customFormat="1" ht="15" customHeight="1">
      <c r="B193" s="327"/>
      <c r="C193" s="363" t="s">
        <v>990</v>
      </c>
      <c r="D193" s="302"/>
      <c r="E193" s="302"/>
      <c r="F193" s="325" t="s">
        <v>894</v>
      </c>
      <c r="G193" s="302"/>
      <c r="H193" s="302" t="s">
        <v>991</v>
      </c>
      <c r="I193" s="302" t="s">
        <v>929</v>
      </c>
      <c r="J193" s="302"/>
      <c r="K193" s="350"/>
    </row>
    <row r="194" s="1" customFormat="1" ht="15" customHeight="1">
      <c r="B194" s="327"/>
      <c r="C194" s="363" t="s">
        <v>992</v>
      </c>
      <c r="D194" s="302"/>
      <c r="E194" s="302"/>
      <c r="F194" s="325" t="s">
        <v>900</v>
      </c>
      <c r="G194" s="302"/>
      <c r="H194" s="302" t="s">
        <v>993</v>
      </c>
      <c r="I194" s="302" t="s">
        <v>929</v>
      </c>
      <c r="J194" s="302"/>
      <c r="K194" s="350"/>
    </row>
    <row r="195" s="1" customFormat="1" ht="15" customHeight="1">
      <c r="B195" s="356"/>
      <c r="C195" s="371"/>
      <c r="D195" s="336"/>
      <c r="E195" s="336"/>
      <c r="F195" s="336"/>
      <c r="G195" s="336"/>
      <c r="H195" s="336"/>
      <c r="I195" s="336"/>
      <c r="J195" s="336"/>
      <c r="K195" s="357"/>
    </row>
    <row r="196" s="1" customFormat="1" ht="18.75" customHeight="1">
      <c r="B196" s="338"/>
      <c r="C196" s="348"/>
      <c r="D196" s="348"/>
      <c r="E196" s="348"/>
      <c r="F196" s="358"/>
      <c r="G196" s="348"/>
      <c r="H196" s="348"/>
      <c r="I196" s="348"/>
      <c r="J196" s="348"/>
      <c r="K196" s="338"/>
    </row>
    <row r="197" s="1" customFormat="1" ht="18.75" customHeight="1">
      <c r="B197" s="338"/>
      <c r="C197" s="348"/>
      <c r="D197" s="348"/>
      <c r="E197" s="348"/>
      <c r="F197" s="358"/>
      <c r="G197" s="348"/>
      <c r="H197" s="348"/>
      <c r="I197" s="348"/>
      <c r="J197" s="348"/>
      <c r="K197" s="338"/>
    </row>
    <row r="198" s="1" customFormat="1" ht="18.75" customHeight="1">
      <c r="B198" s="310"/>
      <c r="C198" s="310"/>
      <c r="D198" s="310"/>
      <c r="E198" s="310"/>
      <c r="F198" s="310"/>
      <c r="G198" s="310"/>
      <c r="H198" s="310"/>
      <c r="I198" s="310"/>
      <c r="J198" s="310"/>
      <c r="K198" s="310"/>
    </row>
    <row r="199" s="1" customFormat="1" ht="13.5">
      <c r="B199" s="289"/>
      <c r="C199" s="290"/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1">
      <c r="B200" s="292"/>
      <c r="C200" s="293" t="s">
        <v>994</v>
      </c>
      <c r="D200" s="293"/>
      <c r="E200" s="293"/>
      <c r="F200" s="293"/>
      <c r="G200" s="293"/>
      <c r="H200" s="293"/>
      <c r="I200" s="293"/>
      <c r="J200" s="293"/>
      <c r="K200" s="294"/>
    </row>
    <row r="201" s="1" customFormat="1" ht="25.5" customHeight="1">
      <c r="B201" s="292"/>
      <c r="C201" s="372" t="s">
        <v>995</v>
      </c>
      <c r="D201" s="372"/>
      <c r="E201" s="372"/>
      <c r="F201" s="372" t="s">
        <v>996</v>
      </c>
      <c r="G201" s="373"/>
      <c r="H201" s="372" t="s">
        <v>997</v>
      </c>
      <c r="I201" s="372"/>
      <c r="J201" s="372"/>
      <c r="K201" s="294"/>
    </row>
    <row r="202" s="1" customFormat="1" ht="5.25" customHeight="1">
      <c r="B202" s="327"/>
      <c r="C202" s="322"/>
      <c r="D202" s="322"/>
      <c r="E202" s="322"/>
      <c r="F202" s="322"/>
      <c r="G202" s="348"/>
      <c r="H202" s="322"/>
      <c r="I202" s="322"/>
      <c r="J202" s="322"/>
      <c r="K202" s="350"/>
    </row>
    <row r="203" s="1" customFormat="1" ht="15" customHeight="1">
      <c r="B203" s="327"/>
      <c r="C203" s="302" t="s">
        <v>987</v>
      </c>
      <c r="D203" s="302"/>
      <c r="E203" s="302"/>
      <c r="F203" s="325" t="s">
        <v>42</v>
      </c>
      <c r="G203" s="302"/>
      <c r="H203" s="302" t="s">
        <v>998</v>
      </c>
      <c r="I203" s="302"/>
      <c r="J203" s="302"/>
      <c r="K203" s="350"/>
    </row>
    <row r="204" s="1" customFormat="1" ht="15" customHeight="1">
      <c r="B204" s="327"/>
      <c r="C204" s="302"/>
      <c r="D204" s="302"/>
      <c r="E204" s="302"/>
      <c r="F204" s="325" t="s">
        <v>43</v>
      </c>
      <c r="G204" s="302"/>
      <c r="H204" s="302" t="s">
        <v>999</v>
      </c>
      <c r="I204" s="302"/>
      <c r="J204" s="302"/>
      <c r="K204" s="350"/>
    </row>
    <row r="205" s="1" customFormat="1" ht="15" customHeight="1">
      <c r="B205" s="327"/>
      <c r="C205" s="302"/>
      <c r="D205" s="302"/>
      <c r="E205" s="302"/>
      <c r="F205" s="325" t="s">
        <v>46</v>
      </c>
      <c r="G205" s="302"/>
      <c r="H205" s="302" t="s">
        <v>1000</v>
      </c>
      <c r="I205" s="302"/>
      <c r="J205" s="302"/>
      <c r="K205" s="350"/>
    </row>
    <row r="206" s="1" customFormat="1" ht="15" customHeight="1">
      <c r="B206" s="327"/>
      <c r="C206" s="302"/>
      <c r="D206" s="302"/>
      <c r="E206" s="302"/>
      <c r="F206" s="325" t="s">
        <v>44</v>
      </c>
      <c r="G206" s="302"/>
      <c r="H206" s="302" t="s">
        <v>1001</v>
      </c>
      <c r="I206" s="302"/>
      <c r="J206" s="302"/>
      <c r="K206" s="350"/>
    </row>
    <row r="207" s="1" customFormat="1" ht="15" customHeight="1">
      <c r="B207" s="327"/>
      <c r="C207" s="302"/>
      <c r="D207" s="302"/>
      <c r="E207" s="302"/>
      <c r="F207" s="325" t="s">
        <v>45</v>
      </c>
      <c r="G207" s="302"/>
      <c r="H207" s="302" t="s">
        <v>1002</v>
      </c>
      <c r="I207" s="302"/>
      <c r="J207" s="302"/>
      <c r="K207" s="350"/>
    </row>
    <row r="208" s="1" customFormat="1" ht="15" customHeight="1">
      <c r="B208" s="327"/>
      <c r="C208" s="302"/>
      <c r="D208" s="302"/>
      <c r="E208" s="302"/>
      <c r="F208" s="325"/>
      <c r="G208" s="302"/>
      <c r="H208" s="302"/>
      <c r="I208" s="302"/>
      <c r="J208" s="302"/>
      <c r="K208" s="350"/>
    </row>
    <row r="209" s="1" customFormat="1" ht="15" customHeight="1">
      <c r="B209" s="327"/>
      <c r="C209" s="302" t="s">
        <v>941</v>
      </c>
      <c r="D209" s="302"/>
      <c r="E209" s="302"/>
      <c r="F209" s="325" t="s">
        <v>78</v>
      </c>
      <c r="G209" s="302"/>
      <c r="H209" s="302" t="s">
        <v>1003</v>
      </c>
      <c r="I209" s="302"/>
      <c r="J209" s="302"/>
      <c r="K209" s="350"/>
    </row>
    <row r="210" s="1" customFormat="1" ht="15" customHeight="1">
      <c r="B210" s="327"/>
      <c r="C210" s="302"/>
      <c r="D210" s="302"/>
      <c r="E210" s="302"/>
      <c r="F210" s="325" t="s">
        <v>836</v>
      </c>
      <c r="G210" s="302"/>
      <c r="H210" s="302" t="s">
        <v>837</v>
      </c>
      <c r="I210" s="302"/>
      <c r="J210" s="302"/>
      <c r="K210" s="350"/>
    </row>
    <row r="211" s="1" customFormat="1" ht="15" customHeight="1">
      <c r="B211" s="327"/>
      <c r="C211" s="302"/>
      <c r="D211" s="302"/>
      <c r="E211" s="302"/>
      <c r="F211" s="325" t="s">
        <v>834</v>
      </c>
      <c r="G211" s="302"/>
      <c r="H211" s="302" t="s">
        <v>1004</v>
      </c>
      <c r="I211" s="302"/>
      <c r="J211" s="302"/>
      <c r="K211" s="350"/>
    </row>
    <row r="212" s="1" customFormat="1" ht="15" customHeight="1">
      <c r="B212" s="374"/>
      <c r="C212" s="302"/>
      <c r="D212" s="302"/>
      <c r="E212" s="302"/>
      <c r="F212" s="325" t="s">
        <v>838</v>
      </c>
      <c r="G212" s="363"/>
      <c r="H212" s="354" t="s">
        <v>839</v>
      </c>
      <c r="I212" s="354"/>
      <c r="J212" s="354"/>
      <c r="K212" s="375"/>
    </row>
    <row r="213" s="1" customFormat="1" ht="15" customHeight="1">
      <c r="B213" s="374"/>
      <c r="C213" s="302"/>
      <c r="D213" s="302"/>
      <c r="E213" s="302"/>
      <c r="F213" s="325" t="s">
        <v>840</v>
      </c>
      <c r="G213" s="363"/>
      <c r="H213" s="354" t="s">
        <v>1005</v>
      </c>
      <c r="I213" s="354"/>
      <c r="J213" s="354"/>
      <c r="K213" s="375"/>
    </row>
    <row r="214" s="1" customFormat="1" ht="15" customHeight="1">
      <c r="B214" s="374"/>
      <c r="C214" s="302"/>
      <c r="D214" s="302"/>
      <c r="E214" s="302"/>
      <c r="F214" s="325"/>
      <c r="G214" s="363"/>
      <c r="H214" s="354"/>
      <c r="I214" s="354"/>
      <c r="J214" s="354"/>
      <c r="K214" s="375"/>
    </row>
    <row r="215" s="1" customFormat="1" ht="15" customHeight="1">
      <c r="B215" s="374"/>
      <c r="C215" s="302" t="s">
        <v>965</v>
      </c>
      <c r="D215" s="302"/>
      <c r="E215" s="302"/>
      <c r="F215" s="325">
        <v>1</v>
      </c>
      <c r="G215" s="363"/>
      <c r="H215" s="354" t="s">
        <v>1006</v>
      </c>
      <c r="I215" s="354"/>
      <c r="J215" s="354"/>
      <c r="K215" s="375"/>
    </row>
    <row r="216" s="1" customFormat="1" ht="15" customHeight="1">
      <c r="B216" s="374"/>
      <c r="C216" s="302"/>
      <c r="D216" s="302"/>
      <c r="E216" s="302"/>
      <c r="F216" s="325">
        <v>2</v>
      </c>
      <c r="G216" s="363"/>
      <c r="H216" s="354" t="s">
        <v>1007</v>
      </c>
      <c r="I216" s="354"/>
      <c r="J216" s="354"/>
      <c r="K216" s="375"/>
    </row>
    <row r="217" s="1" customFormat="1" ht="15" customHeight="1">
      <c r="B217" s="374"/>
      <c r="C217" s="302"/>
      <c r="D217" s="302"/>
      <c r="E217" s="302"/>
      <c r="F217" s="325">
        <v>3</v>
      </c>
      <c r="G217" s="363"/>
      <c r="H217" s="354" t="s">
        <v>1008</v>
      </c>
      <c r="I217" s="354"/>
      <c r="J217" s="354"/>
      <c r="K217" s="375"/>
    </row>
    <row r="218" s="1" customFormat="1" ht="15" customHeight="1">
      <c r="B218" s="374"/>
      <c r="C218" s="302"/>
      <c r="D218" s="302"/>
      <c r="E218" s="302"/>
      <c r="F218" s="325">
        <v>4</v>
      </c>
      <c r="G218" s="363"/>
      <c r="H218" s="354" t="s">
        <v>1009</v>
      </c>
      <c r="I218" s="354"/>
      <c r="J218" s="354"/>
      <c r="K218" s="375"/>
    </row>
    <row r="219" s="1" customFormat="1" ht="12.75" customHeight="1">
      <c r="B219" s="376"/>
      <c r="C219" s="377"/>
      <c r="D219" s="377"/>
      <c r="E219" s="377"/>
      <c r="F219" s="377"/>
      <c r="G219" s="377"/>
      <c r="H219" s="377"/>
      <c r="I219" s="377"/>
      <c r="J219" s="377"/>
      <c r="K219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Uzivatel</dc:creator>
  <cp:lastModifiedBy>Uzivatel</cp:lastModifiedBy>
  <dcterms:created xsi:type="dcterms:W3CDTF">2026-01-23T09:52:09Z</dcterms:created>
  <dcterms:modified xsi:type="dcterms:W3CDTF">2026-01-23T09:52:13Z</dcterms:modified>
</cp:coreProperties>
</file>